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xml" ContentType="application/vnd.ms-excel.controlproperties+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hidePivotFieldList="1" defaultThemeVersion="166925"/>
  <mc:AlternateContent xmlns:mc="http://schemas.openxmlformats.org/markup-compatibility/2006">
    <mc:Choice Requires="x15">
      <x15ac:absPath xmlns:x15ac="http://schemas.microsoft.com/office/spreadsheetml/2010/11/ac" url="Z:\requirement\"/>
    </mc:Choice>
  </mc:AlternateContent>
  <xr:revisionPtr revIDLastSave="0" documentId="13_ncr:1_{6B9575EB-E25F-4B54-9257-1836BC25D734}" xr6:coauthVersionLast="46" xr6:coauthVersionMax="47" xr10:uidLastSave="{00000000-0000-0000-0000-000000000000}"/>
  <bookViews>
    <workbookView xWindow="-120" yWindow="-120" windowWidth="20730" windowHeight="11280" activeTab="2" xr2:uid="{BF9A21E4-DA72-4EDA-8F9F-3EA917A366EA}"/>
  </bookViews>
  <sheets>
    <sheet name="Summary OA" sheetId="7" r:id="rId1"/>
    <sheet name="GanttChart" sheetId="6" r:id="rId2"/>
    <sheet name="OA List" sheetId="3" r:id="rId3"/>
    <sheet name="Summary" sheetId="4" state="hidden" r:id="rId4"/>
  </sheets>
  <definedNames>
    <definedName name="_xlnm._FilterDatabase" localSheetId="1" hidden="1">GanttChart!$A$7:$BL$102</definedName>
    <definedName name="_xlnm._FilterDatabase" localSheetId="2" hidden="1">'OA List'!$A$1:$O$81</definedName>
    <definedName name="prevWBS" localSheetId="1">GanttChart!#REF!</definedName>
    <definedName name="_xlnm.Print_Area" localSheetId="1">GanttChart!$A$1:$BL$102</definedName>
    <definedName name="_xlnm.Print_Titles" localSheetId="1">GanttChart!$4:$7</definedName>
    <definedName name="Slicer_Priority">#N/A</definedName>
    <definedName name="valuevx">42.314159</definedName>
    <definedName name="vertex42_copyright" hidden="1">"© 2006-2018 Vertex42 LLC"</definedName>
    <definedName name="vertex42_id" hidden="1">"gantt-chart_L.xlsx"</definedName>
    <definedName name="vertex42_title" hidden="1">"Gantt Chart Template"</definedName>
  </definedNames>
  <calcPr calcId="181029"/>
  <pivotCaches>
    <pivotCache cacheId="0" r:id="rId5"/>
    <pivotCache cacheId="1" r:id="rId6"/>
  </pivotCaches>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8" i="7" l="1"/>
  <c r="AI10" i="7"/>
  <c r="AI11" i="7"/>
  <c r="AI12" i="7"/>
  <c r="AI13" i="7"/>
  <c r="AI15" i="7"/>
  <c r="AI16" i="7"/>
  <c r="AI17" i="7"/>
  <c r="AI20" i="7"/>
  <c r="AI21" i="7"/>
  <c r="AI7" i="7"/>
  <c r="AH23" i="7"/>
  <c r="AH22" i="7"/>
  <c r="AH21" i="7"/>
  <c r="AH20" i="7"/>
  <c r="AH19" i="7"/>
  <c r="AH16" i="7"/>
  <c r="AH14" i="7"/>
  <c r="AH13" i="7"/>
  <c r="AH12" i="7"/>
  <c r="AH11" i="7"/>
  <c r="AH10" i="7"/>
  <c r="AH9" i="7"/>
  <c r="AH8" i="7"/>
  <c r="C9" i="7"/>
  <c r="N122" i="7"/>
  <c r="N123" i="7" s="1"/>
  <c r="N124" i="7" s="1"/>
  <c r="N125" i="7" s="1"/>
  <c r="N126" i="7" s="1"/>
  <c r="N127" i="7" s="1"/>
  <c r="N128" i="7" s="1"/>
  <c r="N129" i="7" s="1"/>
  <c r="N130" i="7" s="1"/>
  <c r="N131" i="7" s="1"/>
  <c r="N132" i="7" s="1"/>
  <c r="N133" i="7" s="1"/>
  <c r="N134" i="7" s="1"/>
  <c r="N135" i="7" s="1"/>
  <c r="N136" i="7" s="1"/>
  <c r="N137" i="7" s="1"/>
  <c r="N138" i="7" s="1"/>
  <c r="N139" i="7" s="1"/>
  <c r="N140" i="7" s="1"/>
  <c r="N141" i="7" s="1"/>
  <c r="M122" i="7"/>
  <c r="M123" i="7" s="1"/>
  <c r="M124" i="7" s="1"/>
  <c r="M125" i="7" s="1"/>
  <c r="M126" i="7" s="1"/>
  <c r="L123" i="7"/>
  <c r="L124" i="7"/>
  <c r="L125" i="7"/>
  <c r="L126" i="7"/>
  <c r="L127" i="7"/>
  <c r="L128" i="7"/>
  <c r="L129" i="7"/>
  <c r="L130" i="7"/>
  <c r="L131" i="7"/>
  <c r="L132" i="7"/>
  <c r="L133" i="7"/>
  <c r="L134" i="7"/>
  <c r="L135" i="7"/>
  <c r="L136" i="7"/>
  <c r="L137" i="7"/>
  <c r="L138" i="7"/>
  <c r="L139" i="7"/>
  <c r="L140" i="7"/>
  <c r="L141" i="7"/>
  <c r="L122" i="7"/>
  <c r="I7" i="7"/>
  <c r="E8" i="7"/>
  <c r="F8" i="7"/>
  <c r="J8" i="7"/>
  <c r="N8" i="7"/>
  <c r="P8" i="7"/>
  <c r="X8" i="7"/>
  <c r="D9" i="7"/>
  <c r="O9" i="7"/>
  <c r="T9" i="7"/>
  <c r="AB9" i="7"/>
  <c r="N10" i="7"/>
  <c r="I11" i="7"/>
  <c r="P11" i="7"/>
  <c r="Q11" i="7"/>
  <c r="X11" i="7"/>
  <c r="R12" i="7"/>
  <c r="Y12" i="7"/>
  <c r="D13" i="7"/>
  <c r="AD13" i="7"/>
  <c r="S14" i="7"/>
  <c r="Y14" i="7"/>
  <c r="D15" i="7"/>
  <c r="E15" i="7"/>
  <c r="I15" i="7"/>
  <c r="L16" i="7"/>
  <c r="M16" i="7"/>
  <c r="K17" i="7"/>
  <c r="H18" i="7"/>
  <c r="E19" i="7"/>
  <c r="F19" i="7"/>
  <c r="G19" i="7"/>
  <c r="L19" i="7"/>
  <c r="V19" i="7"/>
  <c r="W19" i="7"/>
  <c r="X19" i="7"/>
  <c r="AB19" i="7"/>
  <c r="AC19" i="7"/>
  <c r="AD19" i="7"/>
  <c r="AE19" i="7"/>
  <c r="I20" i="7"/>
  <c r="T20" i="7"/>
  <c r="Z20" i="7"/>
  <c r="I21" i="7"/>
  <c r="J21" i="7"/>
  <c r="Q21" i="7"/>
  <c r="X21" i="7"/>
  <c r="T22" i="7"/>
  <c r="Z22" i="7"/>
  <c r="AA22" i="7"/>
  <c r="AB22" i="7"/>
  <c r="D23" i="7"/>
  <c r="E23" i="7"/>
  <c r="F23" i="7"/>
  <c r="G23" i="7"/>
  <c r="H23" i="7"/>
  <c r="I23" i="7"/>
  <c r="J23" i="7"/>
  <c r="K23" i="7"/>
  <c r="L23" i="7"/>
  <c r="M23" i="7"/>
  <c r="N23" i="7"/>
  <c r="O23" i="7"/>
  <c r="P23" i="7"/>
  <c r="Q23" i="7"/>
  <c r="R23" i="7"/>
  <c r="S23" i="7"/>
  <c r="T23" i="7"/>
  <c r="V23" i="7"/>
  <c r="W23" i="7"/>
  <c r="X23" i="7"/>
  <c r="Y23" i="7"/>
  <c r="Z23" i="7"/>
  <c r="AA23" i="7"/>
  <c r="AB23" i="7"/>
  <c r="AC23" i="7"/>
  <c r="AD23" i="7"/>
  <c r="AE23" i="7"/>
  <c r="C23" i="7"/>
  <c r="D5" i="7"/>
  <c r="E5" i="7"/>
  <c r="F5" i="7"/>
  <c r="I5" i="7"/>
  <c r="K5" i="7"/>
  <c r="M5" i="7"/>
  <c r="N5" i="7"/>
  <c r="P5" i="7"/>
  <c r="Q5" i="7"/>
  <c r="R5" i="7"/>
  <c r="T5" i="7"/>
  <c r="V5" i="7"/>
  <c r="W5" i="7"/>
  <c r="X5" i="7"/>
  <c r="Y5" i="7"/>
  <c r="Z5" i="7"/>
  <c r="AB5" i="7"/>
  <c r="AC5" i="7"/>
  <c r="AD5" i="7"/>
  <c r="C5" i="7"/>
  <c r="AD6" i="7"/>
  <c r="AE6" i="7"/>
  <c r="D6" i="7"/>
  <c r="E6" i="7"/>
  <c r="F6" i="7"/>
  <c r="G6" i="7"/>
  <c r="H6" i="7"/>
  <c r="I6" i="7"/>
  <c r="J6" i="7"/>
  <c r="K6" i="7"/>
  <c r="L6" i="7"/>
  <c r="M6" i="7"/>
  <c r="N6" i="7"/>
  <c r="O6" i="7"/>
  <c r="P6" i="7"/>
  <c r="Q6" i="7"/>
  <c r="R6" i="7"/>
  <c r="S6" i="7"/>
  <c r="T6" i="7"/>
  <c r="V6" i="7"/>
  <c r="W6" i="7"/>
  <c r="X6" i="7"/>
  <c r="Y6" i="7"/>
  <c r="Z6" i="7"/>
  <c r="AA6" i="7"/>
  <c r="AB6" i="7"/>
  <c r="AC6" i="7"/>
  <c r="C6" i="7"/>
  <c r="B23" i="7"/>
  <c r="B8" i="7"/>
  <c r="B9" i="7"/>
  <c r="B10" i="7"/>
  <c r="B11" i="7"/>
  <c r="B12" i="7"/>
  <c r="B13" i="7"/>
  <c r="B14" i="7"/>
  <c r="B15" i="7"/>
  <c r="B16" i="7"/>
  <c r="B17" i="7"/>
  <c r="B18" i="7"/>
  <c r="B19" i="7"/>
  <c r="B20" i="7"/>
  <c r="B21" i="7"/>
  <c r="B22" i="7"/>
  <c r="B7" i="7"/>
  <c r="G87" i="6"/>
  <c r="D87" i="6"/>
  <c r="B87" i="6"/>
  <c r="G86" i="6"/>
  <c r="D86" i="6"/>
  <c r="B86" i="6"/>
  <c r="G85" i="6"/>
  <c r="D85" i="6"/>
  <c r="B85" i="6"/>
  <c r="N80" i="3"/>
  <c r="F86" i="6" s="1"/>
  <c r="N81" i="3"/>
  <c r="F87" i="6" s="1"/>
  <c r="N79" i="3"/>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9"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N5" i="3"/>
  <c r="F12" i="6" s="1"/>
  <c r="N6" i="3"/>
  <c r="F13" i="6" s="1"/>
  <c r="N7" i="3"/>
  <c r="F14" i="6" s="1"/>
  <c r="N8" i="3"/>
  <c r="F15" i="6" s="1"/>
  <c r="N9" i="3"/>
  <c r="F16" i="6" s="1"/>
  <c r="N10" i="3"/>
  <c r="F17" i="6" s="1"/>
  <c r="N11" i="3"/>
  <c r="F18" i="6" s="1"/>
  <c r="N12" i="3"/>
  <c r="F19" i="6" s="1"/>
  <c r="N13" i="3"/>
  <c r="F20" i="6" s="1"/>
  <c r="N14" i="3"/>
  <c r="F21" i="6" s="1"/>
  <c r="N15" i="3"/>
  <c r="F22" i="6" s="1"/>
  <c r="N16" i="3"/>
  <c r="F23" i="6" s="1"/>
  <c r="N17" i="3"/>
  <c r="F24" i="6" s="1"/>
  <c r="N18" i="3"/>
  <c r="F25" i="6" s="1"/>
  <c r="N19" i="3"/>
  <c r="F26" i="6" s="1"/>
  <c r="N20" i="3"/>
  <c r="F27" i="6" s="1"/>
  <c r="N21" i="3"/>
  <c r="F28" i="6" s="1"/>
  <c r="N22" i="3"/>
  <c r="F29" i="6" s="1"/>
  <c r="N23" i="3"/>
  <c r="F30" i="6" s="1"/>
  <c r="N24" i="3"/>
  <c r="F31" i="6" s="1"/>
  <c r="N25" i="3"/>
  <c r="F32" i="6" s="1"/>
  <c r="N26" i="3"/>
  <c r="F33" i="6" s="1"/>
  <c r="N27" i="3"/>
  <c r="F34" i="6" s="1"/>
  <c r="N28" i="3"/>
  <c r="F35" i="6" s="1"/>
  <c r="N29" i="3"/>
  <c r="F36" i="6" s="1"/>
  <c r="N30" i="3"/>
  <c r="F37" i="6" s="1"/>
  <c r="N31" i="3"/>
  <c r="F38" i="6" s="1"/>
  <c r="N32" i="3"/>
  <c r="F39" i="6" s="1"/>
  <c r="N33" i="3"/>
  <c r="F40" i="6" s="1"/>
  <c r="N34" i="3"/>
  <c r="F41" i="6" s="1"/>
  <c r="N35" i="3"/>
  <c r="F42" i="6" s="1"/>
  <c r="N36" i="3"/>
  <c r="F43" i="6" s="1"/>
  <c r="N37" i="3"/>
  <c r="F44" i="6" s="1"/>
  <c r="N38" i="3"/>
  <c r="F45" i="6" s="1"/>
  <c r="N39" i="3"/>
  <c r="F46" i="6" s="1"/>
  <c r="N40" i="3"/>
  <c r="F47" i="6" s="1"/>
  <c r="N41" i="3"/>
  <c r="F48" i="6" s="1"/>
  <c r="N42" i="3"/>
  <c r="F49" i="6" s="1"/>
  <c r="N43" i="3"/>
  <c r="F50" i="6" s="1"/>
  <c r="N44" i="3"/>
  <c r="F51" i="6" s="1"/>
  <c r="N45" i="3"/>
  <c r="F52" i="6" s="1"/>
  <c r="N46" i="3"/>
  <c r="F53" i="6" s="1"/>
  <c r="N47" i="3"/>
  <c r="F54" i="6" s="1"/>
  <c r="E54" i="6" s="1"/>
  <c r="N48" i="3"/>
  <c r="F55" i="6" s="1"/>
  <c r="N49" i="3"/>
  <c r="F56" i="6" s="1"/>
  <c r="N50" i="3"/>
  <c r="F57" i="6" s="1"/>
  <c r="N51" i="3"/>
  <c r="F58" i="6" s="1"/>
  <c r="N52" i="3"/>
  <c r="F59" i="6" s="1"/>
  <c r="N53" i="3"/>
  <c r="F60" i="6" s="1"/>
  <c r="N54" i="3"/>
  <c r="F61" i="6" s="1"/>
  <c r="N55" i="3"/>
  <c r="F62" i="6" s="1"/>
  <c r="N56" i="3"/>
  <c r="F63" i="6" s="1"/>
  <c r="N57" i="3"/>
  <c r="F64" i="6" s="1"/>
  <c r="N58" i="3"/>
  <c r="F65" i="6" s="1"/>
  <c r="N59" i="3"/>
  <c r="F66" i="6" s="1"/>
  <c r="N60" i="3"/>
  <c r="F67" i="6" s="1"/>
  <c r="N61" i="3"/>
  <c r="F68" i="6" s="1"/>
  <c r="N62" i="3"/>
  <c r="F69" i="6" s="1"/>
  <c r="N63" i="3"/>
  <c r="F70" i="6" s="1"/>
  <c r="N64" i="3"/>
  <c r="F71" i="6" s="1"/>
  <c r="N65" i="3"/>
  <c r="F72" i="6" s="1"/>
  <c r="N66" i="3"/>
  <c r="F73" i="6" s="1"/>
  <c r="N67" i="3"/>
  <c r="F74" i="6" s="1"/>
  <c r="N68" i="3"/>
  <c r="F75" i="6" s="1"/>
  <c r="N69" i="3"/>
  <c r="F76" i="6" s="1"/>
  <c r="N70" i="3"/>
  <c r="F77" i="6" s="1"/>
  <c r="N71" i="3"/>
  <c r="F78" i="6" s="1"/>
  <c r="N72" i="3"/>
  <c r="F79" i="6" s="1"/>
  <c r="N73" i="3"/>
  <c r="F80" i="6" s="1"/>
  <c r="N74" i="3"/>
  <c r="F81" i="6" s="1"/>
  <c r="N75" i="3"/>
  <c r="F82" i="6" s="1"/>
  <c r="N76" i="3"/>
  <c r="F83" i="6" s="1"/>
  <c r="N77" i="3"/>
  <c r="F84" i="6" s="1"/>
  <c r="N78" i="3"/>
  <c r="F85" i="6" s="1"/>
  <c r="N4" i="3"/>
  <c r="F11" i="6" s="1"/>
  <c r="N3" i="3"/>
  <c r="F10" i="6" s="1"/>
  <c r="N2" i="3"/>
  <c r="F9" i="6" s="1"/>
  <c r="E8" i="6"/>
  <c r="I6" i="6"/>
  <c r="J6" i="6" s="1"/>
  <c r="E86" i="6" l="1"/>
  <c r="E85" i="6"/>
  <c r="AF23" i="7"/>
  <c r="AF9" i="7"/>
  <c r="AF21" i="7"/>
  <c r="AF15" i="7"/>
  <c r="AG18" i="7"/>
  <c r="AI18" i="7" s="1"/>
  <c r="AF8" i="7"/>
  <c r="AG22" i="7"/>
  <c r="AI22" i="7" s="1"/>
  <c r="AF17" i="7"/>
  <c r="AG14" i="7"/>
  <c r="AI14" i="7" s="1"/>
  <c r="AG9" i="7"/>
  <c r="AI9" i="7" s="1"/>
  <c r="AF19" i="7"/>
  <c r="AF13" i="7"/>
  <c r="AF7" i="7"/>
  <c r="AF20" i="7"/>
  <c r="AG23" i="7"/>
  <c r="AI23" i="7" s="1"/>
  <c r="AG19" i="7"/>
  <c r="AI19" i="7" s="1"/>
  <c r="AF11" i="7"/>
  <c r="E87" i="6"/>
  <c r="E79" i="6"/>
  <c r="E69" i="6"/>
  <c r="E42" i="6"/>
  <c r="E36" i="6"/>
  <c r="E38" i="6"/>
  <c r="E78" i="6"/>
  <c r="E50" i="6"/>
  <c r="E58" i="6"/>
  <c r="E66" i="6"/>
  <c r="E74" i="6"/>
  <c r="E13" i="6"/>
  <c r="E21" i="6"/>
  <c r="E29" i="6"/>
  <c r="E37" i="6"/>
  <c r="E45" i="6"/>
  <c r="E53" i="6"/>
  <c r="E61" i="6"/>
  <c r="E77" i="6"/>
  <c r="E16" i="6"/>
  <c r="E24" i="6"/>
  <c r="E32" i="6"/>
  <c r="E40" i="6"/>
  <c r="E48" i="6"/>
  <c r="E64" i="6"/>
  <c r="E72" i="6"/>
  <c r="E80" i="6"/>
  <c r="E10" i="6"/>
  <c r="E18" i="6"/>
  <c r="E26" i="6"/>
  <c r="E34" i="6"/>
  <c r="E14" i="6"/>
  <c r="E22" i="6"/>
  <c r="E30" i="6"/>
  <c r="E46" i="6"/>
  <c r="E62" i="6"/>
  <c r="E70" i="6"/>
  <c r="E39" i="6"/>
  <c r="E56" i="6"/>
  <c r="E82" i="6"/>
  <c r="E71" i="6"/>
  <c r="E63" i="6"/>
  <c r="E55" i="6"/>
  <c r="E47" i="6"/>
  <c r="E31" i="6"/>
  <c r="E23" i="6"/>
  <c r="E15" i="6"/>
  <c r="E84" i="6"/>
  <c r="G5" i="6"/>
  <c r="E17" i="6"/>
  <c r="E65" i="6"/>
  <c r="E73" i="6"/>
  <c r="E83" i="6"/>
  <c r="E59" i="6"/>
  <c r="E51" i="6"/>
  <c r="G3" i="6"/>
  <c r="E19" i="6"/>
  <c r="E27" i="6"/>
  <c r="E35" i="6"/>
  <c r="E43" i="6"/>
  <c r="E81" i="6"/>
  <c r="E11" i="6"/>
  <c r="E76" i="6"/>
  <c r="E68" i="6"/>
  <c r="E60" i="6"/>
  <c r="E52" i="6"/>
  <c r="E44" i="6"/>
  <c r="E28" i="6"/>
  <c r="E20" i="6"/>
  <c r="E12" i="6"/>
  <c r="E75" i="6"/>
  <c r="E67" i="6"/>
  <c r="E57" i="6"/>
  <c r="E49" i="6"/>
  <c r="E41" i="6"/>
  <c r="E33" i="6"/>
  <c r="E25" i="6"/>
  <c r="E9" i="6"/>
  <c r="I4" i="6"/>
  <c r="I5" i="6"/>
  <c r="K6" i="6"/>
  <c r="J7" i="6"/>
  <c r="I7" i="6"/>
  <c r="G4" i="6" l="1"/>
  <c r="K7" i="6"/>
  <c r="L6" i="6"/>
  <c r="M6" i="6" l="1"/>
  <c r="L7" i="6"/>
  <c r="N6" i="6" l="1"/>
  <c r="M7" i="6"/>
  <c r="O6" i="6" l="1"/>
  <c r="N7" i="6"/>
  <c r="O7" i="6" l="1"/>
  <c r="P6" i="6"/>
  <c r="P5" i="6" l="1"/>
  <c r="P4" i="6"/>
  <c r="Q6" i="6"/>
  <c r="P7" i="6"/>
  <c r="R6" i="6" l="1"/>
  <c r="Q7" i="6"/>
  <c r="S6" i="6" l="1"/>
  <c r="R7" i="6"/>
  <c r="S7" i="6" l="1"/>
  <c r="T6" i="6"/>
  <c r="U6" i="6" l="1"/>
  <c r="T7" i="6"/>
  <c r="V6" i="6" l="1"/>
  <c r="U7" i="6"/>
  <c r="W6" i="6" l="1"/>
  <c r="V7" i="6"/>
  <c r="W5" i="6" l="1"/>
  <c r="W4" i="6"/>
  <c r="W7" i="6"/>
  <c r="X6" i="6"/>
  <c r="Y6" i="6" l="1"/>
  <c r="X7" i="6"/>
  <c r="Z6" i="6" l="1"/>
  <c r="Y7" i="6"/>
  <c r="AA6" i="6" l="1"/>
  <c r="Z7" i="6"/>
  <c r="AA7" i="6" l="1"/>
  <c r="AB6" i="6"/>
  <c r="AC6" i="6" l="1"/>
  <c r="AB7" i="6"/>
  <c r="AD6" i="6" l="1"/>
  <c r="AC7" i="6"/>
  <c r="AE6" i="6" l="1"/>
  <c r="AD7" i="6"/>
  <c r="AD5" i="6"/>
  <c r="AD4" i="6"/>
  <c r="AE7" i="6" l="1"/>
  <c r="AF6" i="6"/>
  <c r="AG6" i="6" l="1"/>
  <c r="AF7" i="6"/>
  <c r="AH6" i="6" l="1"/>
  <c r="AG7" i="6"/>
  <c r="AI6" i="6" l="1"/>
  <c r="AH7" i="6"/>
  <c r="AI7" i="6" l="1"/>
  <c r="AJ6" i="6"/>
  <c r="AK6" i="6" l="1"/>
  <c r="AJ7" i="6"/>
  <c r="AL6" i="6" l="1"/>
  <c r="AK7" i="6"/>
  <c r="AK5" i="6"/>
  <c r="AK4" i="6"/>
  <c r="AM6" i="6" l="1"/>
  <c r="AL7" i="6"/>
  <c r="AM7" i="6" l="1"/>
  <c r="AN6" i="6"/>
  <c r="AO6" i="6" l="1"/>
  <c r="AN7" i="6"/>
  <c r="AP6" i="6" l="1"/>
  <c r="AO7" i="6"/>
  <c r="AQ6" i="6" l="1"/>
  <c r="AP7" i="6"/>
  <c r="AQ7" i="6" l="1"/>
  <c r="AR6" i="6"/>
  <c r="AR5" i="6" l="1"/>
  <c r="AR4" i="6"/>
  <c r="AS6" i="6"/>
  <c r="AR7" i="6"/>
  <c r="AT6" i="6" l="1"/>
  <c r="AS7" i="6"/>
  <c r="AU6" i="6" l="1"/>
  <c r="AT7" i="6"/>
  <c r="AU7" i="6" l="1"/>
  <c r="AV6" i="6"/>
  <c r="AW6" i="6" l="1"/>
  <c r="AV7" i="6"/>
  <c r="AX6" i="6" l="1"/>
  <c r="AW7" i="6"/>
  <c r="AY6" i="6" l="1"/>
  <c r="AX7" i="6"/>
  <c r="AY7" i="6" l="1"/>
  <c r="AY5" i="6"/>
  <c r="AY4" i="6"/>
  <c r="AZ6" i="6"/>
  <c r="BA6" i="6" l="1"/>
  <c r="AZ7" i="6"/>
  <c r="BB6" i="6" l="1"/>
  <c r="BA7" i="6"/>
  <c r="BC6" i="6" l="1"/>
  <c r="BB7" i="6"/>
  <c r="BC7" i="6" l="1"/>
  <c r="BD6" i="6"/>
  <c r="BE6" i="6" l="1"/>
  <c r="BD7" i="6"/>
  <c r="BF6" i="6" l="1"/>
  <c r="BE7" i="6"/>
  <c r="BG6" i="6" l="1"/>
  <c r="BF7" i="6"/>
  <c r="BF5" i="6"/>
  <c r="BF4" i="6"/>
  <c r="BG7" i="6" l="1"/>
  <c r="BH6" i="6"/>
  <c r="BI6" i="6" l="1"/>
  <c r="BH7" i="6"/>
  <c r="BJ6" i="6" l="1"/>
  <c r="BI7" i="6"/>
  <c r="BK6" i="6" l="1"/>
  <c r="BJ7" i="6"/>
  <c r="BK7" i="6" l="1"/>
  <c r="BL6" i="6"/>
  <c r="BL7" i="6" s="1"/>
</calcChain>
</file>

<file path=xl/sharedStrings.xml><?xml version="1.0" encoding="utf-8"?>
<sst xmlns="http://schemas.openxmlformats.org/spreadsheetml/2006/main" count="938" uniqueCount="383">
  <si>
    <t>SL.</t>
  </si>
  <si>
    <t>Function</t>
  </si>
  <si>
    <t>Execution Report</t>
  </si>
  <si>
    <t>Daily all floor and line working standard monitoring</t>
  </si>
  <si>
    <t>Compliance Report</t>
  </si>
  <si>
    <t>Align with compliance issues for checking and monitoring</t>
  </si>
  <si>
    <t>Helper report</t>
  </si>
  <si>
    <t>Line and workstation wise helper designated TM machine operation check list</t>
  </si>
  <si>
    <t>Floor Closing Flow Chart</t>
  </si>
  <si>
    <t>2 times (during lunch and after floor close) all electrical machineries on/off status</t>
  </si>
  <si>
    <t>Leather Color Rework Book</t>
  </si>
  <si>
    <t>Color spray approval to CSC department</t>
  </si>
  <si>
    <t>Department</t>
  </si>
  <si>
    <t>Production</t>
  </si>
  <si>
    <t>KPI of Leather Team</t>
  </si>
  <si>
    <t>IQC</t>
  </si>
  <si>
    <t>To keep record of daily tasks after  that input in online</t>
  </si>
  <si>
    <t>Leather Inspection and calculation summary</t>
  </si>
  <si>
    <t>To keep record for leather inspection &amp; calculate the record summary</t>
  </si>
  <si>
    <t xml:space="preserve">Body material inspection and calculation report </t>
  </si>
  <si>
    <t>To keep record for body inspection &amp; calculate the record summary</t>
  </si>
  <si>
    <t>Follow up Chart in VLMBD</t>
  </si>
  <si>
    <t>Purchase</t>
  </si>
  <si>
    <t>Tracking data for PO issue to inhouse the all materials(local &amp; overseas)</t>
  </si>
  <si>
    <t>Sub Contact Automation</t>
  </si>
  <si>
    <t>Track down subcontract all history. i.e PI, PO, GRN, Payment application etc.</t>
  </si>
  <si>
    <t>ERP Memo App</t>
  </si>
  <si>
    <t>WH</t>
  </si>
  <si>
    <t>Invoice Receive App</t>
  </si>
  <si>
    <t>Zipper, Piping, Packing App</t>
  </si>
  <si>
    <t>Chemical Consumption</t>
  </si>
  <si>
    <t>QR label order</t>
  </si>
  <si>
    <t>QCO PCD schedule confirmation and sharing</t>
  </si>
  <si>
    <t>Early shipment confirmation</t>
  </si>
  <si>
    <t>E workshop bag hour/final settlement data</t>
  </si>
  <si>
    <t>PC</t>
  </si>
  <si>
    <t>IQM Sheet （IQM报告）</t>
  </si>
  <si>
    <t>1.At the time of bulk producton within 4hr QC along with production disccus and report about running style bags most possible defect and solutions</t>
  </si>
  <si>
    <t xml:space="preserve">FGWH Out pass </t>
  </si>
  <si>
    <t>1. For recheck ,Bag/CTN collectuion from  WH</t>
  </si>
  <si>
    <t>Quality Question Print
考试</t>
  </si>
  <si>
    <t>QC</t>
  </si>
  <si>
    <t>Admin</t>
  </si>
  <si>
    <t>HCM</t>
  </si>
  <si>
    <t>Exam question of TM</t>
  </si>
  <si>
    <t>During TM recruitment inititally we have to take exam. Once they passed the exam successfully we will go for next steps process. At present we are doing this using google form but it shows difficulties that’s why we need an online platform for easy access and also to manage and preserve the results for future reference.</t>
  </si>
  <si>
    <t>TMIS Feedback</t>
  </si>
  <si>
    <t>CNC Mold combination</t>
  </si>
  <si>
    <t>Equipment Requisition</t>
  </si>
  <si>
    <t>IE</t>
  </si>
  <si>
    <t>Packing</t>
  </si>
  <si>
    <t>Application List</t>
  </si>
  <si>
    <t xml:space="preserve">Security Management </t>
  </si>
  <si>
    <t>Fire Safety Management</t>
  </si>
  <si>
    <t>Compliance training, Meeting Record ( Physical Signature )</t>
  </si>
  <si>
    <t>CCTV Staff Movement/Seal (pata) Lock maintain/Case Investigation/ PA System Announcement/Camera offline/online/Camera offline incident</t>
  </si>
  <si>
    <t xml:space="preserve">License updating tracking File, Audit report visualization in the VLMBD </t>
  </si>
  <si>
    <t>Fire Extinguisher/Emergency Light/ Exit Light/Smoke Detector Checklist</t>
  </si>
  <si>
    <t xml:space="preserve">Training &amp; meeting documents, Fire, First aid, PPE, H&amp;S PC, Canteen ,Fire Drill  Others record </t>
  </si>
  <si>
    <t>Hourly Quality Status</t>
  </si>
  <si>
    <t>Quality Checklist</t>
  </si>
  <si>
    <t xml:space="preserve">Tapestry Inline Report-- MK Inline Report </t>
  </si>
  <si>
    <t xml:space="preserve">1.Plant wise PQC report 
2.Defect,Issue details </t>
  </si>
  <si>
    <t>Packing Module</t>
  </si>
  <si>
    <t>Finish Goods Monitoring</t>
  </si>
  <si>
    <t xml:space="preserve">Packing Information Sharing </t>
  </si>
  <si>
    <t>Hardware inspection &amp; Transaction</t>
  </si>
  <si>
    <t>Track down the transaction between IQC &amp; Warehouse and Report</t>
  </si>
  <si>
    <t>Webbing requisition receive,send, approval. Data source ERP</t>
  </si>
  <si>
    <t>Material checking one by one, material receiving from IQC and keep record E-Signature</t>
  </si>
  <si>
    <t>QR label requisition receive,send, approval. Data source ERP- Appsheet</t>
  </si>
  <si>
    <t>OT Management</t>
  </si>
  <si>
    <t>QCO Module</t>
  </si>
  <si>
    <t xml:space="preserve">Skill Matrix </t>
  </si>
  <si>
    <t>Material Transaction</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</si>
  <si>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</si>
  <si>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</si>
  <si>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</si>
  <si>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</si>
  <si>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</si>
  <si>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</si>
  <si>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</si>
  <si>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</si>
  <si>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</si>
  <si>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</si>
  <si>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</si>
  <si>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</si>
  <si>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</si>
  <si>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</si>
  <si>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</si>
  <si>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</si>
  <si>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</si>
  <si>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</si>
  <si>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</si>
  <si>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</si>
  <si>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</si>
  <si>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</si>
  <si>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</si>
  <si>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</si>
  <si>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</si>
  <si>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</si>
  <si>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</si>
  <si>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</si>
  <si>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</si>
  <si>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</si>
  <si>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</si>
  <si>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</si>
  <si>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</si>
  <si>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</si>
  <si>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</si>
  <si>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</si>
  <si>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</si>
  <si>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 xml:space="preserve">Guest management System </t>
  </si>
  <si>
    <t>vehicle management system</t>
  </si>
  <si>
    <t>TM ID card</t>
  </si>
  <si>
    <t>Employees personal information update</t>
  </si>
  <si>
    <t>Employee Job Card</t>
  </si>
  <si>
    <t>Confirmation &amp; Increment letter (Staff)</t>
  </si>
  <si>
    <t>Employee engagement survey TM</t>
  </si>
  <si>
    <t>As this is mandatory as per law guidance though we need to have an online version of this form to maintain accuracy and preserve the record.</t>
  </si>
  <si>
    <t>Required to update employees personal information when required.</t>
  </si>
  <si>
    <t>1. Anytime employees can get their job card for any of their external or internal uses.</t>
  </si>
  <si>
    <t>Yearly increment letter to distribute &amp; keep record in employee file.</t>
  </si>
  <si>
    <t>Status</t>
  </si>
  <si>
    <t>Completed</t>
  </si>
  <si>
    <t xml:space="preserve">Developed by </t>
  </si>
  <si>
    <t>Mostofa</t>
  </si>
  <si>
    <t>PC Tools Inventory</t>
  </si>
  <si>
    <t>Production ID wise internal asset inventory (lost, damage, return records)</t>
  </si>
  <si>
    <t xml:space="preserve">Pending </t>
  </si>
  <si>
    <t>Internal S6S Report</t>
  </si>
  <si>
    <t>Daily internal S6S audit parameters checking</t>
  </si>
  <si>
    <t>LHL Daily Input &amp; Acknowledgement</t>
  </si>
  <si>
    <t>Daily interdepartmental acknowledgement and code confirmation status</t>
  </si>
  <si>
    <t>Machine &amp; Tools Repair Requisition</t>
  </si>
  <si>
    <t>Repair approval or move to disposal Production to TPM</t>
  </si>
  <si>
    <t>Cutting &amp; Marking</t>
  </si>
  <si>
    <r>
      <rPr>
        <sz val="11"/>
        <color rgb="FFFF0000"/>
        <rFont val="Calibri"/>
        <family val="2"/>
        <scheme val="minor"/>
      </rPr>
      <t>Big Cutting Standard</t>
    </r>
    <r>
      <rPr>
        <sz val="11"/>
        <color theme="1"/>
        <rFont val="Calibri"/>
        <family val="2"/>
        <scheme val="minor"/>
      </rPr>
      <t xml:space="preserve">-Standard vs actual deviation </t>
    </r>
    <r>
      <rPr>
        <sz val="11"/>
        <color rgb="FFFF0000"/>
        <rFont val="Calibri"/>
        <family val="2"/>
        <scheme val="minor"/>
      </rPr>
      <t>Cutting Standard</t>
    </r>
    <r>
      <rPr>
        <sz val="11"/>
        <color theme="1"/>
        <rFont val="Calibri"/>
        <family val="2"/>
        <scheme val="minor"/>
      </rPr>
      <t xml:space="preserve">-Standard vs actual deviation </t>
    </r>
    <r>
      <rPr>
        <sz val="11"/>
        <color rgb="FFFF0000"/>
        <rFont val="Calibri"/>
        <family val="2"/>
        <scheme val="minor"/>
      </rPr>
      <t>Marking Standard</t>
    </r>
    <r>
      <rPr>
        <sz val="11"/>
        <color theme="1"/>
        <rFont val="Calibri"/>
        <family val="2"/>
        <scheme val="minor"/>
      </rPr>
      <t>-Standard vs actual deviation</t>
    </r>
  </si>
  <si>
    <t xml:space="preserve">Packing </t>
  </si>
  <si>
    <t>Finish Goods handover to WH</t>
  </si>
  <si>
    <t>E workshop billing confirmation</t>
  </si>
  <si>
    <t>due to abnormality( low output, Materials issue/Quality issue), extension request.</t>
  </si>
  <si>
    <t>Extension Request</t>
  </si>
  <si>
    <t>Ex-factory Change Request</t>
  </si>
  <si>
    <t>Carton list</t>
  </si>
  <si>
    <t>To pack each CTN in line and generate the packing reports.</t>
  </si>
  <si>
    <t>FG transfer to WH and received from WH. Transaction between department and approval.</t>
  </si>
  <si>
    <t xml:space="preserve">Floorwise chemical sending record- </t>
  </si>
  <si>
    <t>Goods early ready as per PC plan, so need workshop confirmation.</t>
  </si>
  <si>
    <t xml:space="preserve">Delivery Date </t>
  </si>
  <si>
    <t xml:space="preserve">Delivered </t>
  </si>
  <si>
    <t>Employee Gate pass System</t>
  </si>
  <si>
    <t xml:space="preserve">Automatic tracking of employee IN-Out records within office hours.  </t>
  </si>
  <si>
    <t>Automatic tracking of guest IN-Out records</t>
  </si>
  <si>
    <t>Automatic tracking of vehicle IN-Out records</t>
  </si>
  <si>
    <r>
      <rPr>
        <b/>
        <sz val="11"/>
        <color rgb="FFFF0000"/>
        <rFont val="Calibri"/>
        <family val="2"/>
        <scheme val="minor"/>
      </rPr>
      <t>Material Module</t>
    </r>
    <r>
      <rPr>
        <sz val="11"/>
        <color theme="1"/>
        <rFont val="Calibri"/>
        <family val="2"/>
        <scheme val="minor"/>
      </rPr>
      <t xml:space="preserve">
Return Material Checklist-File wise return material cross checking Material Requisition Slip/Book-Interdepartmental material requisition (Tape, ERP Memo Materials, Superglue) Return Material Form-File wise material return after completion for Not OK and KG(Hardware)/Pieces (Thread)
</t>
    </r>
    <r>
      <rPr>
        <b/>
        <sz val="11"/>
        <color rgb="FFFF0000"/>
        <rFont val="Calibri"/>
        <family val="2"/>
        <scheme val="minor"/>
      </rPr>
      <t>Supplement Module</t>
    </r>
    <r>
      <rPr>
        <sz val="11"/>
        <color theme="1"/>
        <rFont val="Calibri"/>
        <family val="2"/>
        <scheme val="minor"/>
      </rPr>
      <t xml:space="preserve">
Supplement Material Form (Hardware)Book-Preassembly to Cutting requisition Supplement Material Leather Book-Preassembly to Cutting requisition and Cutting to SCM</t>
    </r>
  </si>
  <si>
    <t xml:space="preserve">Procurement process </t>
  </si>
  <si>
    <t>Procurement</t>
  </si>
  <si>
    <t>procurement process to established &amp; find new supplier evaluation matrix for rating  by CFT team.</t>
  </si>
  <si>
    <r>
      <rPr>
        <b/>
        <sz val="11"/>
        <color rgb="FFFF0000"/>
        <rFont val="Calibri"/>
        <family val="2"/>
        <scheme val="minor"/>
      </rPr>
      <t>Security CheckList:</t>
    </r>
    <r>
      <rPr>
        <sz val="11"/>
        <rFont val="Calibri"/>
        <family val="2"/>
        <scheme val="minor"/>
      </rPr>
      <t xml:space="preserve">
Fire Door Checklist, 9 Point Inspection Checklist, Perimeter Checklist
</t>
    </r>
    <r>
      <rPr>
        <b/>
        <sz val="11"/>
        <color rgb="FFFF0000"/>
        <rFont val="Calibri"/>
        <family val="2"/>
        <scheme val="minor"/>
      </rPr>
      <t>Security Register:</t>
    </r>
    <r>
      <rPr>
        <sz val="11"/>
        <rFont val="Calibri"/>
        <family val="2"/>
        <scheme val="minor"/>
      </rPr>
      <t xml:space="preserve">
Parcel mail, Documents received &amp; distribution  Register, Security Accident &amp; Incident Register, Electrical Off/On &amp; Generator Off/On Register, Lost &amp; Found Register, Security Duty register, Handover &amp; Takeover Register (All Duty Post), Advance Information Shipment Record Register
</t>
    </r>
    <r>
      <rPr>
        <b/>
        <sz val="11"/>
        <color rgb="FFFF0000"/>
        <rFont val="Calibri"/>
        <family val="2"/>
        <scheme val="minor"/>
      </rPr>
      <t>Kye Management system Register:</t>
    </r>
    <r>
      <rPr>
        <sz val="11"/>
        <rFont val="Calibri"/>
        <family val="2"/>
        <scheme val="minor"/>
      </rPr>
      <t xml:space="preserve">
Daily Key Issue/return/, Main Key Box Sealed Opened (Main Gate)/, Key Lost Replace (Main Gate), 
</t>
    </r>
    <r>
      <rPr>
        <b/>
        <sz val="11"/>
        <color rgb="FFFF0000"/>
        <rFont val="Calibri"/>
        <family val="2"/>
        <scheme val="minor"/>
      </rPr>
      <t>Others</t>
    </r>
    <r>
      <rPr>
        <sz val="11"/>
        <rFont val="Calibri"/>
        <family val="2"/>
        <scheme val="minor"/>
      </rPr>
      <t xml:space="preserve">
Security Patrolling (Ventura) report, Security Disciplinary action</t>
    </r>
  </si>
  <si>
    <r>
      <rPr>
        <b/>
        <sz val="11"/>
        <color rgb="FFFF0000"/>
        <rFont val="Calibri"/>
        <family val="2"/>
        <scheme val="minor"/>
      </rPr>
      <t xml:space="preserve">Yearly Budget Automation
</t>
    </r>
    <r>
      <rPr>
        <sz val="11"/>
        <rFont val="Calibri"/>
        <family val="2"/>
        <scheme val="minor"/>
      </rPr>
      <t xml:space="preserve">Department will submit the budget ones in a year </t>
    </r>
    <r>
      <rPr>
        <sz val="11"/>
        <color theme="1"/>
        <rFont val="Calibri"/>
        <family val="2"/>
        <scheme val="minor"/>
      </rPr>
      <t xml:space="preserve">
</t>
    </r>
    <r>
      <rPr>
        <b/>
        <sz val="11"/>
        <color rgb="FFFF0000"/>
        <rFont val="Calibri"/>
        <family val="2"/>
        <scheme val="minor"/>
      </rPr>
      <t>Monthly Budget Adjustment Automation</t>
    </r>
    <r>
      <rPr>
        <sz val="11"/>
        <color theme="1"/>
        <rFont val="Calibri"/>
        <family val="2"/>
        <scheme val="minor"/>
      </rPr>
      <t xml:space="preserve">
Monthly Budget and cost adjustment based on existing account head.</t>
    </r>
  </si>
  <si>
    <t>SI &amp; SO system</t>
  </si>
  <si>
    <t>Services order and services indent like as PI &amp; PO</t>
  </si>
  <si>
    <t>WIP</t>
  </si>
  <si>
    <t>Priority</t>
  </si>
  <si>
    <t>Requested By</t>
  </si>
  <si>
    <t>Progress %</t>
  </si>
  <si>
    <t>Progress Description</t>
  </si>
  <si>
    <t>Benefits</t>
  </si>
  <si>
    <t xml:space="preserve"> </t>
  </si>
  <si>
    <t>High</t>
  </si>
  <si>
    <t>Medium</t>
  </si>
  <si>
    <t>PCD schedule  confirmation though 4M ensuring.</t>
  </si>
  <si>
    <t>due to abnormality( low output, Materials issue/Quality issue), Ex factory change request.</t>
  </si>
  <si>
    <t>Budget Extension</t>
  </si>
  <si>
    <t>Pay slip</t>
  </si>
  <si>
    <t>To fulfil law guidance, we have to show the pay slip to all employees pay slip at user end.</t>
  </si>
  <si>
    <t>Previously we are doing this by providing hard copy documents to all TM but after implement the portal it is easier for us to track the record.</t>
  </si>
  <si>
    <t>Documentation Management</t>
  </si>
  <si>
    <t>Material Requisition -Extension</t>
  </si>
  <si>
    <t>Enhanced security oversight through organized and automated checklists, registers, and reports, ensuring thorough monitoring and documentation of critical security aspects</t>
  </si>
  <si>
    <t>Improved surveillance efficiency with real-time monitoring, staff movement tracking, secure seal management, quick case investigations, and effective communication through the PA system</t>
  </si>
  <si>
    <t>HCM/Atiq</t>
  </si>
  <si>
    <t>Admin/Atiq</t>
  </si>
  <si>
    <t>Packing/Sumon</t>
  </si>
  <si>
    <t xml:space="preserve">Admin/Ahad </t>
  </si>
  <si>
    <t>Production/Akram</t>
  </si>
  <si>
    <t>PC/Azad</t>
  </si>
  <si>
    <t>SCM/Shurid</t>
  </si>
  <si>
    <t>Accounts</t>
  </si>
  <si>
    <t>Accounts / Jwel</t>
  </si>
  <si>
    <t>IA / Sarwar</t>
  </si>
  <si>
    <r>
      <rPr>
        <b/>
        <sz val="11"/>
        <color rgb="FFFF0000"/>
        <rFont val="Calibri"/>
        <family val="2"/>
        <scheme val="minor"/>
      </rPr>
      <t>Inline Audit</t>
    </r>
    <r>
      <rPr>
        <sz val="11"/>
        <color theme="1"/>
        <rFont val="Calibri"/>
        <family val="2"/>
        <scheme val="minor"/>
      </rPr>
      <t xml:space="preserve">
1.Inline first finished bag comparison with GoBy / PP Sample related documents,trim card,File information.
2.If ok or found any abnormalities then insert on report
</t>
    </r>
    <r>
      <rPr>
        <b/>
        <sz val="11"/>
        <color rgb="FFFF0000"/>
        <rFont val="Calibri"/>
        <family val="2"/>
        <scheme val="minor"/>
      </rPr>
      <t>QCO</t>
    </r>
    <r>
      <rPr>
        <sz val="11"/>
        <color theme="1"/>
        <rFont val="Calibri"/>
        <family val="2"/>
        <scheme val="minor"/>
      </rPr>
      <t xml:space="preserve">
1.During QCO first semi finished part  pass  or fail Qc Record by this report.
</t>
    </r>
    <r>
      <rPr>
        <b/>
        <sz val="11"/>
        <color rgb="FFFF0000"/>
        <rFont val="Calibri"/>
        <family val="2"/>
        <scheme val="minor"/>
      </rPr>
      <t>Bag Measurement Sheet</t>
    </r>
    <r>
      <rPr>
        <sz val="11"/>
        <color theme="1"/>
        <rFont val="Calibri"/>
        <family val="2"/>
        <scheme val="minor"/>
      </rPr>
      <t xml:space="preserve">
1.When FQC pass 1st bag of any color any style QC measurement compare with bulk and CS sample </t>
    </r>
  </si>
  <si>
    <r>
      <rPr>
        <b/>
        <sz val="11"/>
        <color rgb="FFFF0000"/>
        <rFont val="Calibri"/>
        <family val="2"/>
        <scheme val="minor"/>
      </rPr>
      <t>Logo Check --IPQC logo</t>
    </r>
    <r>
      <rPr>
        <sz val="11"/>
        <color theme="1"/>
        <rFont val="Calibri"/>
        <family val="2"/>
        <scheme val="minor"/>
      </rPr>
      <t xml:space="preserve">
1.Through this report Inline IPQC make sure 100% check of metal logo.
</t>
    </r>
    <r>
      <rPr>
        <b/>
        <sz val="11"/>
        <color rgb="FFFF0000"/>
        <rFont val="Calibri"/>
        <family val="2"/>
        <scheme val="minor"/>
      </rPr>
      <t xml:space="preserve">Functionality Check List 
</t>
    </r>
    <r>
      <rPr>
        <sz val="11"/>
        <color theme="1"/>
        <rFont val="Calibri"/>
        <family val="2"/>
        <scheme val="minor"/>
      </rPr>
      <t>1.QC check damage function like as shoulder damage,loop damage,zipper &amp; puller damage,Handle damage etc.</t>
    </r>
  </si>
  <si>
    <r>
      <rPr>
        <b/>
        <sz val="11"/>
        <color rgb="FFFF0000"/>
        <rFont val="Calibri"/>
        <family val="2"/>
        <scheme val="minor"/>
      </rPr>
      <t>QCO Downtime</t>
    </r>
    <r>
      <rPr>
        <sz val="11"/>
        <color theme="1"/>
        <rFont val="Calibri"/>
        <family val="2"/>
        <scheme val="minor"/>
      </rPr>
      <t xml:space="preserve"> - All interdepartmental direct downtime record sheet with acknowledgement
</t>
    </r>
    <r>
      <rPr>
        <b/>
        <sz val="11"/>
        <color rgb="FFFF0000"/>
        <rFont val="Calibri"/>
        <family val="2"/>
        <scheme val="minor"/>
      </rPr>
      <t>QCO IE Accuracy</t>
    </r>
    <r>
      <rPr>
        <sz val="11"/>
        <color theme="1"/>
        <rFont val="Calibri"/>
        <family val="2"/>
        <scheme val="minor"/>
      </rPr>
      <t xml:space="preserve"> - Standard vs actual deviation according to provided layout
</t>
    </r>
    <r>
      <rPr>
        <b/>
        <sz val="11"/>
        <color rgb="FFFF0000"/>
        <rFont val="Calibri"/>
        <family val="2"/>
        <scheme val="minor"/>
      </rPr>
      <t xml:space="preserve">QCO External Support &amp; RFT </t>
    </r>
    <r>
      <rPr>
        <sz val="11"/>
        <color theme="1"/>
        <rFont val="Calibri"/>
        <family val="2"/>
        <scheme val="minor"/>
      </rPr>
      <t xml:space="preserve">- All interdepartmental OTD and RFT calculation based on pre-selected parameter
</t>
    </r>
    <r>
      <rPr>
        <b/>
        <sz val="11"/>
        <color rgb="FFFF0000"/>
        <rFont val="Calibri"/>
        <family val="2"/>
        <scheme val="minor"/>
      </rPr>
      <t>QCO Metrics</t>
    </r>
    <r>
      <rPr>
        <sz val="11"/>
        <color theme="1"/>
        <rFont val="Calibri"/>
        <family val="2"/>
        <scheme val="minor"/>
      </rPr>
      <t xml:space="preserve"> - QCO result calculation based on hourly output
</t>
    </r>
    <r>
      <rPr>
        <b/>
        <sz val="11"/>
        <color rgb="FFFF0000"/>
        <rFont val="Calibri"/>
        <family val="2"/>
        <scheme val="minor"/>
      </rPr>
      <t>QCO TPM Accuracy</t>
    </r>
    <r>
      <rPr>
        <sz val="11"/>
        <color theme="1"/>
        <rFont val="Calibri"/>
        <family val="2"/>
        <scheme val="minor"/>
      </rPr>
      <t xml:space="preserve"> - Standard vs actual deviation according to provided layout through machine lists, initial setup
</t>
    </r>
    <r>
      <rPr>
        <b/>
        <sz val="11"/>
        <color rgb="FFFF0000"/>
        <rFont val="Calibri"/>
        <family val="2"/>
        <scheme val="minor"/>
      </rPr>
      <t xml:space="preserve">QCO PE Accuracy </t>
    </r>
    <r>
      <rPr>
        <sz val="11"/>
        <color theme="1"/>
        <rFont val="Calibri"/>
        <family val="2"/>
        <scheme val="minor"/>
      </rPr>
      <t xml:space="preserve">-  Standard vs actual deviation according to mold, pattern list
</t>
    </r>
    <r>
      <rPr>
        <b/>
        <sz val="11"/>
        <color rgb="FFFF0000"/>
        <rFont val="Calibri"/>
        <family val="2"/>
        <scheme val="minor"/>
      </rPr>
      <t>Pre-QCO A3 Checklist</t>
    </r>
    <r>
      <rPr>
        <sz val="11"/>
        <color theme="1"/>
        <rFont val="Calibri"/>
        <family val="2"/>
        <scheme val="minor"/>
      </rPr>
      <t xml:space="preserve"> - Basic checklist for every QCO for signing acknowledgement
</t>
    </r>
    <r>
      <rPr>
        <b/>
        <sz val="11"/>
        <color rgb="FFFF0000"/>
        <rFont val="Calibri"/>
        <family val="2"/>
        <scheme val="minor"/>
      </rPr>
      <t>Post-QCO</t>
    </r>
    <r>
      <rPr>
        <sz val="11"/>
        <color theme="1"/>
        <rFont val="Calibri"/>
        <family val="2"/>
        <scheme val="minor"/>
      </rPr>
      <t xml:space="preserve"> - Basic checklist after every QCO for interdepartmental performance
</t>
    </r>
    <r>
      <rPr>
        <b/>
        <sz val="11"/>
        <color rgb="FFFF0000"/>
        <rFont val="Calibri"/>
        <family val="2"/>
        <scheme val="minor"/>
      </rPr>
      <t xml:space="preserve">Pre-QCO Meeting Checklist </t>
    </r>
    <r>
      <rPr>
        <sz val="11"/>
        <color theme="1"/>
        <rFont val="Calibri"/>
        <family val="2"/>
        <scheme val="minor"/>
      </rPr>
      <t xml:space="preserve">-  (-3) days and (-1) days QCO preparation checklist
</t>
    </r>
    <r>
      <rPr>
        <b/>
        <sz val="11"/>
        <color rgb="FFFF0000"/>
        <rFont val="Calibri"/>
        <family val="2"/>
        <scheme val="minor"/>
      </rPr>
      <t>QCO Sequential Accuracy</t>
    </r>
    <r>
      <rPr>
        <sz val="11"/>
        <color theme="1"/>
        <rFont val="Calibri"/>
        <family val="2"/>
        <scheme val="minor"/>
      </rPr>
      <t xml:space="preserve"> - IE accuracy performance in assembly area for N/N/N styles 
</t>
    </r>
    <r>
      <rPr>
        <b/>
        <sz val="11"/>
        <color rgb="FFFF0000"/>
        <rFont val="Calibri"/>
        <family val="2"/>
        <scheme val="minor"/>
      </rPr>
      <t>CNC Pre-QCO</t>
    </r>
    <r>
      <rPr>
        <sz val="11"/>
        <color theme="1"/>
        <rFont val="Calibri"/>
        <family val="2"/>
        <scheme val="minor"/>
      </rPr>
      <t xml:space="preserve"> - for CNC area all interdepartmental QCO checklist before (-8 &amp; -4 days)
</t>
    </r>
    <r>
      <rPr>
        <b/>
        <sz val="11"/>
        <color rgb="FFFF0000"/>
        <rFont val="Calibri"/>
        <family val="2"/>
        <scheme val="minor"/>
      </rPr>
      <t xml:space="preserve">QCO Production Pilot Score Card </t>
    </r>
    <r>
      <rPr>
        <sz val="11"/>
        <color theme="1"/>
        <rFont val="Calibri"/>
        <family val="2"/>
        <scheme val="minor"/>
      </rPr>
      <t>- Hard paper for production pilot score card with written major findings</t>
    </r>
  </si>
  <si>
    <r>
      <rPr>
        <b/>
        <sz val="11"/>
        <color rgb="FFFF0000"/>
        <rFont val="Calibri"/>
        <family val="2"/>
        <scheme val="minor"/>
      </rPr>
      <t>Skill Matrix Flow chart</t>
    </r>
    <r>
      <rPr>
        <sz val="11"/>
        <color theme="1"/>
        <rFont val="Calibri"/>
        <family val="2"/>
        <scheme val="minor"/>
      </rPr>
      <t xml:space="preserve"> - TM current skill identification and visualization
</t>
    </r>
    <r>
      <rPr>
        <b/>
        <sz val="11"/>
        <color rgb="FFFF0000"/>
        <rFont val="Calibri"/>
        <family val="2"/>
        <scheme val="minor"/>
      </rPr>
      <t>Skill Inventory Flow chart</t>
    </r>
    <r>
      <rPr>
        <sz val="11"/>
        <color theme="1"/>
        <rFont val="Calibri"/>
        <family val="2"/>
        <scheme val="minor"/>
      </rPr>
      <t xml:space="preserve"> - TM work balance and proper utilization based on their current wages
</t>
    </r>
    <r>
      <rPr>
        <b/>
        <sz val="11"/>
        <color rgb="FFFF0000"/>
        <rFont val="Calibri"/>
        <family val="2"/>
        <scheme val="minor"/>
      </rPr>
      <t>TM Utilization Flow chart</t>
    </r>
    <r>
      <rPr>
        <sz val="11"/>
        <color theme="1"/>
        <rFont val="Calibri"/>
        <family val="2"/>
        <scheme val="minor"/>
      </rPr>
      <t xml:space="preserve"> -  TM work balance and proper utilization based on their current wages</t>
    </r>
  </si>
  <si>
    <r>
      <rPr>
        <b/>
        <sz val="11"/>
        <color rgb="FFFF0000"/>
        <rFont val="Calibri"/>
        <family val="2"/>
        <scheme val="minor"/>
      </rPr>
      <t xml:space="preserve">Automation Material Inventory </t>
    </r>
    <r>
      <rPr>
        <sz val="11"/>
        <color theme="1"/>
        <rFont val="Calibri"/>
        <family val="2"/>
        <scheme val="minor"/>
      </rPr>
      <t xml:space="preserve">- Internal input &amp; output tracking and control
</t>
    </r>
    <r>
      <rPr>
        <b/>
        <sz val="11"/>
        <color rgb="FFFF0000"/>
        <rFont val="Calibri"/>
        <family val="2"/>
        <scheme val="minor"/>
      </rPr>
      <t xml:space="preserve">Overhead Painting Input Output Book </t>
    </r>
    <r>
      <rPr>
        <sz val="11"/>
        <color theme="1"/>
        <rFont val="Calibri"/>
        <family val="2"/>
        <scheme val="minor"/>
      </rPr>
      <t xml:space="preserve">- Internal input &amp; output tracking and control
</t>
    </r>
    <r>
      <rPr>
        <b/>
        <sz val="11"/>
        <color rgb="FFFF0000"/>
        <rFont val="Calibri"/>
        <family val="2"/>
        <scheme val="minor"/>
      </rPr>
      <t xml:space="preserve">Hourly Output Monitoring Book </t>
    </r>
    <r>
      <rPr>
        <sz val="11"/>
        <color theme="1"/>
        <rFont val="Calibri"/>
        <family val="2"/>
        <scheme val="minor"/>
      </rPr>
      <t>-  TM workstation to workstation workflow/ one section to another section</t>
    </r>
  </si>
  <si>
    <t>IE/Mamun</t>
  </si>
  <si>
    <t>QC/Ajay</t>
  </si>
  <si>
    <t>Packing/Fazlul</t>
  </si>
  <si>
    <t>IQC/Shurid</t>
  </si>
  <si>
    <t>Purchase/Shurid</t>
  </si>
  <si>
    <t>WH/Shurid</t>
  </si>
  <si>
    <t>Improved fire safety compliance and readiness with streamlined and systematic monitoring of fire extinguishers, emergency lights, exit lights, and smoke detectors through checklists.</t>
  </si>
  <si>
    <r>
      <rPr>
        <b/>
        <sz val="11"/>
        <color rgb="FFFF0000"/>
        <rFont val="Calibri"/>
        <family val="2"/>
        <scheme val="minor"/>
      </rPr>
      <t>Daily shipment confirmation</t>
    </r>
    <r>
      <rPr>
        <b/>
        <sz val="11"/>
        <color theme="1"/>
        <rFont val="Calibri"/>
        <family val="2"/>
        <scheme val="minor"/>
      </rPr>
      <t xml:space="preserve">
</t>
    </r>
    <r>
      <rPr>
        <sz val="11"/>
        <color theme="1"/>
        <rFont val="Calibri"/>
        <family val="2"/>
        <scheme val="minor"/>
      </rPr>
      <t>On day shipment confirmation by logistics</t>
    </r>
    <r>
      <rPr>
        <b/>
        <sz val="11"/>
        <color theme="1"/>
        <rFont val="Calibri"/>
        <family val="2"/>
        <scheme val="minor"/>
      </rPr>
      <t xml:space="preserve">
</t>
    </r>
    <r>
      <rPr>
        <b/>
        <sz val="11"/>
        <color rgb="FFFF0000"/>
        <rFont val="Calibri"/>
        <family val="2"/>
        <scheme val="minor"/>
      </rPr>
      <t>FG QA final inspection</t>
    </r>
    <r>
      <rPr>
        <sz val="11"/>
        <color theme="1"/>
        <rFont val="Calibri"/>
        <family val="2"/>
        <scheme val="minor"/>
      </rPr>
      <t xml:space="preserve">
</t>
    </r>
    <r>
      <rPr>
        <b/>
        <sz val="11"/>
        <color rgb="FFFF0000"/>
        <rFont val="Calibri"/>
        <family val="2"/>
        <scheme val="minor"/>
      </rPr>
      <t xml:space="preserve">FG </t>
    </r>
    <r>
      <rPr>
        <b/>
        <sz val="11"/>
        <color rgb="FF00B0F0"/>
        <rFont val="Calibri"/>
        <family val="2"/>
        <scheme val="minor"/>
      </rPr>
      <t>Warehouse</t>
    </r>
    <r>
      <rPr>
        <sz val="11"/>
        <color theme="1"/>
        <rFont val="Calibri"/>
        <family val="2"/>
        <scheme val="minor"/>
      </rPr>
      <t xml:space="preserve">
Before final loading marking the cartons</t>
    </r>
  </si>
  <si>
    <r>
      <rPr>
        <b/>
        <sz val="11"/>
        <color rgb="FFFF0000"/>
        <rFont val="Calibri"/>
        <family val="2"/>
        <scheme val="minor"/>
      </rPr>
      <t>Provide goods ready date</t>
    </r>
    <r>
      <rPr>
        <sz val="11"/>
        <color theme="1"/>
        <rFont val="Calibri"/>
        <family val="2"/>
        <scheme val="minor"/>
      </rPr>
      <t xml:space="preserve">
</t>
    </r>
    <r>
      <rPr>
        <sz val="11"/>
        <rFont val="Calibri"/>
        <family val="2"/>
        <scheme val="minor"/>
      </rPr>
      <t>PC team share goods ready date VSL/RSD and weekly based on Line, PO, style and color</t>
    </r>
    <r>
      <rPr>
        <b/>
        <sz val="11"/>
        <color rgb="FFFF0000"/>
        <rFont val="Calibri"/>
        <family val="2"/>
        <scheme val="minor"/>
      </rPr>
      <t xml:space="preserve">
Invoice &amp; Cut off date
</t>
    </r>
    <r>
      <rPr>
        <sz val="11"/>
        <rFont val="Calibri"/>
        <family val="2"/>
        <scheme val="minor"/>
      </rPr>
      <t>Logistics share Cut off date and Invoice based on VSL/RSD to tracks and follow up on delivery</t>
    </r>
  </si>
  <si>
    <r>
      <t>Cut piece zipper, piping, webbing sending to WH record into VLMBD-</t>
    </r>
    <r>
      <rPr>
        <sz val="11"/>
        <color rgb="FFFF0000"/>
        <rFont val="Calibri"/>
        <family val="2"/>
        <scheme val="minor"/>
      </rPr>
      <t>Two form use</t>
    </r>
  </si>
  <si>
    <r>
      <rPr>
        <b/>
        <sz val="11"/>
        <color rgb="FFFF0000"/>
        <rFont val="Calibri"/>
        <family val="2"/>
        <scheme val="minor"/>
      </rPr>
      <t>Offer letter (Staff)</t>
    </r>
    <r>
      <rPr>
        <sz val="11"/>
        <color theme="1"/>
        <rFont val="Calibri"/>
        <family val="2"/>
        <scheme val="minor"/>
      </rPr>
      <t xml:space="preserve">
</t>
    </r>
    <r>
      <rPr>
        <sz val="11"/>
        <rFont val="Calibri"/>
        <family val="2"/>
        <scheme val="minor"/>
      </rPr>
      <t>At present we are doing this manually for each selected candidate which is very much time consuming and sometimes it creates error. To reduce the time and improve accuracy we need an online platform for this process.</t>
    </r>
    <r>
      <rPr>
        <b/>
        <sz val="11"/>
        <color rgb="FFFF0000"/>
        <rFont val="Calibri"/>
        <family val="2"/>
        <scheme val="minor"/>
      </rPr>
      <t xml:space="preserve">
Employee Information form (Staff)
</t>
    </r>
    <r>
      <rPr>
        <sz val="11"/>
        <rFont val="Calibri"/>
        <family val="2"/>
        <scheme val="minor"/>
      </rPr>
      <t>At present we are providing a word file to each selected candidate asking them fill the form and send back to us on mentioned time. Which is very difficult for the candidate and also for us to manage and compile the data as it is time consuming and possibility of errors. Thats why we need an online platform.</t>
    </r>
    <r>
      <rPr>
        <b/>
        <sz val="11"/>
        <color rgb="FFFF0000"/>
        <rFont val="Calibri"/>
        <family val="2"/>
        <scheme val="minor"/>
      </rPr>
      <t xml:space="preserve">
Employee Nominee Form
</t>
    </r>
    <r>
      <rPr>
        <sz val="11"/>
        <rFont val="Calibri"/>
        <family val="2"/>
        <scheme val="minor"/>
      </rPr>
      <t xml:space="preserve">As this form is mandatory as per law guidance though we need to have an online version of this form to maintain accuracy and preserve the record.
</t>
    </r>
    <r>
      <rPr>
        <b/>
        <sz val="11"/>
        <color rgb="FFFF0000"/>
        <rFont val="Calibri"/>
        <family val="2"/>
        <scheme val="minor"/>
      </rPr>
      <t xml:space="preserve">Appointment letter (Staff)
</t>
    </r>
    <r>
      <rPr>
        <sz val="11"/>
        <rFont val="Calibri"/>
        <family val="2"/>
        <scheme val="minor"/>
      </rPr>
      <t>As this is mandatory as per law guidance though we need to have an online version of this form to maintain accuracy and preserve the record.</t>
    </r>
  </si>
  <si>
    <t>Streamlined compliance training and meeting documentation with physical signatures for increased accountability and adherence to safety protocols.</t>
  </si>
  <si>
    <t>Real-time monitoring and control of production quality through hourly checks, defect tracking, and visualized reports, ensuring proactive quality management.</t>
  </si>
  <si>
    <t>Improved quality control with real-time inline audits, quick identification of abnormalities, and efficient documentation, ensuring consistent product quality</t>
  </si>
  <si>
    <t>Rapid Quality Control (QC) integration into bulk production, enabling quick identification of defects in running style bags and facilitating timely corrective measures for improved production quality.</t>
  </si>
  <si>
    <t>Ensure 100% inspection of metal logos through a comprehensive Inline IPQC report.
Facilitate meticulous quality control by checking for damages such as shoulder damage, loop damage, zipper, puller damage, handle damage, etc., enhancing product quality assurance.</t>
  </si>
  <si>
    <t>Streamlined and efficient process for rechecking and collecting bags/containers from the warehouse, improving overall workflow and reducing manual errors.</t>
  </si>
  <si>
    <t>Improved quality control with plant-wise PQC reports for better analysis and decision-making.
Efficient tracking and resolution of defects and issues through detailed documentation, enhancing overall product quality.</t>
  </si>
  <si>
    <t>Streamlined and real-time tracking of finished goods from production to shipment, ensuring accurate confirmation, quality inspection, and efficient warehouse management for enhanced supply chain visibility.</t>
  </si>
  <si>
    <t>Streamlined communication and coordination between production, logistics, and teams, ensuring timely sharing of goods ready dates, VSL/RSD information, and invoice/cut-off dates for efficient tracking and delivery management.</t>
  </si>
  <si>
    <t>Streamlined leather inspection process with accurate record-keeping and automated calculation summaries, improving efficiency and reducing manual errors.</t>
  </si>
  <si>
    <t>Streamlined record-keeping and efficient calculation of body material inspections, facilitating accurate and comprehensive reporting for quality control and analysis.</t>
  </si>
  <si>
    <t>Streamlined tracking of transactions between IQC and Warehouse, optimizing inventory management and ensuring efficient hardware inspection processes.</t>
  </si>
  <si>
    <t>Streamlined and efficient tracking of Purchase Order (PO) issuance and material movement, optimizing supply chain management for both local and overseas materials.</t>
  </si>
  <si>
    <t>Streamlined and efficient communication within the organization by facilitating web-based requisition processes, integrating seamlessly with ERP data sources for enhanced collaboration and decision-making</t>
  </si>
  <si>
    <t>Streamlined production process with efficient tracking and recording of cut piece zipper, piping, and webbing, improving workflow transparency and inventory management.</t>
  </si>
  <si>
    <t>Efficient tracking of chemical usage on a floor-by-floor basis, optimizing inventory management and promoting cost-effective resource allocation</t>
  </si>
  <si>
    <t>Streamlined and efficient QR label requisition process with real-time tracking, reducing manual errors and improving order management.</t>
  </si>
  <si>
    <t>Streamlined TM recruitment process with an online platform, ensuring easy access, efficient exam administration, and secure result management for future reference.</t>
  </si>
  <si>
    <t>Streamlined and efficient recruitment processes with an online platform, reducing manual effort, minimizing errors, and ensuring compliance with legal requirements.</t>
  </si>
  <si>
    <t>Streamlined quality control operations with detailed records, accurate deviation analysis, and efficient pre/post-QCO checklists, ensuring enhanced production quality and performance.</t>
  </si>
  <si>
    <t>Improved operational efficiency with real-time monitoring of daily floor and line activities, enabling timely decision-making and performance optimization.</t>
  </si>
  <si>
    <t>Improved operational efficiency by implementing line and workstation-specific checklists for helper-designated tasks, ensuring systematic and accountable machine operation checks.</t>
  </si>
  <si>
    <t>Improved workforce management with real-time skill identification, visualizations, and balanced utilization, leading to enhanced productivity and resource optimization.</t>
  </si>
  <si>
    <t>Streamlined operations with a visual flow chart for efficient floor closing procedures, including real-time monitoring of electrical machinery status during lunch and after floor close for enhanced safety and energy conservation.</t>
  </si>
  <si>
    <t>Streamlined material inventory management with automated tracking and control, optimizing internal input and output processes for increased efficiency.
Improved monitoring of overhead painting input and output, as well as hourly output, enhancing overall workflow and productivity.</t>
  </si>
  <si>
    <t>Streamlined color spray approval process, improving communication and efficiency within the CSC department for leather rework.</t>
  </si>
  <si>
    <t>Streamlined and efficient material verification and receipt process, ensuring accuracy and accountability through individual item checks and electronic signatures.</t>
  </si>
  <si>
    <t>Streamlined overtime approval process, improving efficiency and accountability.
Real-time tracking of actual vs approved manpower count, optimizing resource management and cost control.</t>
  </si>
  <si>
    <t>Streamlined license tracking and efficient visualization of audit reports in the VLMBD (Visual License Management and Business Documents), optimizing documentation processes for enhanced compliance and accessibility</t>
  </si>
  <si>
    <t>Efficient tracking and management of production-specific internal assets, reducing loss, damage, and streamlining the return process.</t>
  </si>
  <si>
    <t>Improved precision and efficiency in production processes by monitoring and analyzing standard vs actual deviations in big cutting and marking, leading to better quality control and resource optimization.</t>
  </si>
  <si>
    <t>Streamlined material requisition and return processes, ensuring efficient cross-checking and traceability for enhanced inventory control and resource utilization.</t>
  </si>
  <si>
    <t>Streamlined communication and collaboration across departments through daily input and acknowledgment, improving efficiency and accountability</t>
  </si>
  <si>
    <t>Streamlined and efficient process for managing repair requests, ensuring prompt approvals and facilitating seamless transitions from production to Total Productive Maintenance (TPM).</t>
  </si>
  <si>
    <t>Streamlined and efficient confirmation of Production Control Division (PCD) schedules through the 4M (Man, Machine, Material, Method) approach, facilitating clear communication and coordination in the production process.</t>
  </si>
  <si>
    <t>Streamlined logistics with timely confirmation of goods readiness, enabling efficient workshop planning and ensuring adherence to production schedules</t>
  </si>
  <si>
    <t>Streamlined and efficient processing of extension requests in response to abnormal situations such as low output, material issues, or quality concerns, leading to improved project management and timely resolution of challenges.</t>
  </si>
  <si>
    <t>Streamlined budget processes with yearly automation for initial submissions and monthly adjustments, improving efficiency and accuracy in financial management.</t>
  </si>
  <si>
    <t>Streamlined performance evaluations with the Monthly Evaluation Form, facilitating efficient annual increment processes.
Mobile Pass feature enhances real-time tracking of employee accessibility on production floors, ensuring efficient monitoring.
Online management of disciplinary actions, warnings, and separation letters simplifies record-keeping and compliance with legal requirements.
Automation of Annual Increment Letters provides easy access to increment data, ensuring transparency and adherence to legal guidelines.
Requisition Form and Disciplinary Action Portal in ESS facilitate employee needs and internal complaint management, promoting a systematic approach.
Empowers employees to correct attendance records, manage group changes, and handle shift modifications, fostering flexibility and accuracy in workforce management.</t>
  </si>
  <si>
    <t>Streamlined procurement operations with an established process and supplier evaluation matrix, promoting efficient supplier selection and continuous improvement in procurement practices.</t>
  </si>
  <si>
    <t>Streamlined and efficient billing confirmation process for workshop services, leading to faster and more accurate financial settlements.</t>
  </si>
  <si>
    <t>Streamlined response to abnormalities in production, materials, or quality issues, optimizing the change request process for efficient and timely resolutions.</t>
  </si>
  <si>
    <t>Streamlined daily internal S6S audit processes, ensuring systematic and efficient monitoring of key parameters for enhanced organizational lean compliance and safety.</t>
  </si>
  <si>
    <t>Service order and indent processes, improving efficiency, accuracy, and communication for seamless service delivery.</t>
  </si>
  <si>
    <t>Take feedback regarding TMIS from user</t>
  </si>
  <si>
    <t>Record all the CNC mold combination and store for future reference</t>
  </si>
  <si>
    <t xml:space="preserve">1st pcs Quality Audit </t>
  </si>
  <si>
    <t>Proper record for equipment transaction record</t>
  </si>
  <si>
    <t>keep record Quality training and performance evaluation question and answer</t>
  </si>
  <si>
    <t xml:space="preserve">Keep a record of all the packing statuses by file and style. </t>
  </si>
  <si>
    <t>Tracking and analysis of daily tasks for the Leather Team, facilitating efficient performance evaluation and strategic decision-making.</t>
  </si>
  <si>
    <t>Subcontractor management by tracking and centralizing all relevant history, including Purchase Orders, Goods Received Notes, and Payment Applications, providing comprehensive oversight and efficiency.</t>
  </si>
  <si>
    <t>Efficient tracking of compliance issues, facilitating timely monitoring, reporting, and adherence to regulatory requirements</t>
  </si>
  <si>
    <t xml:space="preserve"> ESS- Extension</t>
  </si>
  <si>
    <r>
      <rPr>
        <b/>
        <sz val="11"/>
        <color rgb="FFFF0000"/>
        <rFont val="Calibri"/>
        <family val="2"/>
        <scheme val="minor"/>
      </rPr>
      <t>Monthly evaluation form TM-ESS</t>
    </r>
    <r>
      <rPr>
        <sz val="11"/>
        <color theme="1"/>
        <rFont val="Calibri"/>
        <family val="2"/>
        <scheme val="minor"/>
      </rPr>
      <t xml:space="preserve">
This is mandatory requirement to evaluate employees performance for their annual increment.
</t>
    </r>
    <r>
      <rPr>
        <b/>
        <sz val="12"/>
        <color rgb="FFFF0000"/>
        <rFont val="Calibri"/>
        <family val="2"/>
        <scheme val="minor"/>
      </rPr>
      <t>Employee Performance Evaluation for Staff (Supervisor &amp; Above)</t>
    </r>
    <r>
      <rPr>
        <sz val="11"/>
        <color theme="1"/>
        <rFont val="Calibri"/>
        <family val="2"/>
        <scheme val="minor"/>
      </rPr>
      <t xml:space="preserve">
This is mandatory requirement to evaluate employees performance for their annual increment.
</t>
    </r>
    <r>
      <rPr>
        <b/>
        <sz val="12"/>
        <color rgb="FFFF0000"/>
        <rFont val="Calibri"/>
        <family val="2"/>
        <scheme val="minor"/>
      </rPr>
      <t>Employee Promotion Assessment (Officer &amp; Above)</t>
    </r>
    <r>
      <rPr>
        <sz val="11"/>
        <color theme="1"/>
        <rFont val="Calibri"/>
        <family val="2"/>
        <scheme val="minor"/>
      </rPr>
      <t xml:space="preserve">
This is required to evaluate employees performance during promotion interview.
</t>
    </r>
    <r>
      <rPr>
        <b/>
        <sz val="11"/>
        <color rgb="FFFF0000"/>
        <rFont val="Calibri"/>
        <family val="2"/>
        <scheme val="minor"/>
      </rPr>
      <t>Mobile Pass for TM-ESS</t>
    </r>
    <r>
      <rPr>
        <sz val="11"/>
        <color theme="1"/>
        <rFont val="Calibri"/>
        <family val="2"/>
        <scheme val="minor"/>
      </rPr>
      <t xml:space="preserve">
This is required to track mobile accessibility of TM in production floors.
</t>
    </r>
    <r>
      <rPr>
        <b/>
        <sz val="11"/>
        <color rgb="FFFF0000"/>
        <rFont val="Calibri"/>
        <family val="2"/>
        <scheme val="minor"/>
      </rPr>
      <t>Show Cause, Warning &amp; Separation letter-ESS</t>
    </r>
    <r>
      <rPr>
        <sz val="11"/>
        <color theme="1"/>
        <rFont val="Calibri"/>
        <family val="2"/>
        <scheme val="minor"/>
      </rPr>
      <t xml:space="preserve">
This is required to maintain disciplinary activities. This is mandatory requirements though we need to maintain hard copy of these documents but to track the record in a feasible way online version is required.
</t>
    </r>
    <r>
      <rPr>
        <b/>
        <sz val="11"/>
        <color rgb="FFFF0000"/>
        <rFont val="Calibri"/>
        <family val="2"/>
        <scheme val="minor"/>
      </rPr>
      <t>Annual Increment Letter of TM-ESS</t>
    </r>
    <r>
      <rPr>
        <sz val="11"/>
        <color theme="1"/>
        <rFont val="Calibri"/>
        <family val="2"/>
        <scheme val="minor"/>
      </rPr>
      <t xml:space="preserve">
To fulfil law guidance, we have to show all employees increment data at user end. Though we need to keep the hard copy of these document but the system automation is required.
</t>
    </r>
    <r>
      <rPr>
        <b/>
        <sz val="11"/>
        <color rgb="FFFF0000"/>
        <rFont val="Calibri"/>
        <family val="2"/>
        <scheme val="minor"/>
      </rPr>
      <t xml:space="preserve">Requisition form-ESS
</t>
    </r>
    <r>
      <rPr>
        <sz val="11"/>
        <rFont val="Calibri"/>
        <family val="2"/>
        <scheme val="minor"/>
      </rPr>
      <t xml:space="preserve">Its required for employees needs, Manpower Budget
</t>
    </r>
    <r>
      <rPr>
        <b/>
        <sz val="11"/>
        <color rgb="FFFF0000"/>
        <rFont val="Calibri"/>
        <family val="2"/>
        <scheme val="minor"/>
      </rPr>
      <t xml:space="preserve">Disciplinary Action Portal-ESS
</t>
    </r>
    <r>
      <rPr>
        <sz val="11"/>
        <color theme="1"/>
        <rFont val="Calibri"/>
        <family val="2"/>
        <scheme val="minor"/>
      </rPr>
      <t xml:space="preserve">Internal Complain Management- Details sheet of incident scenario     Disciplinary Action TM-WS- Proof of guilty and hard paper submission Disciplinary Action GL to above- Proof of guilty and hard paper submission
</t>
    </r>
    <r>
      <rPr>
        <b/>
        <sz val="11"/>
        <color rgb="FFFF0000"/>
        <rFont val="Calibri"/>
        <family val="2"/>
        <scheme val="minor"/>
      </rPr>
      <t>Emp Shift &amp; Attendance correction-ESS</t>
    </r>
    <r>
      <rPr>
        <sz val="11"/>
        <color theme="1"/>
        <rFont val="Calibri"/>
        <family val="2"/>
        <scheme val="minor"/>
      </rPr>
      <t xml:space="preserve">
Group Change-Shift Change-Interdepartmental employee shifting. Punch Correction  - Internal daily punch missing, layoff, correction, leave, absent, ML etc.
Night Shift - Internal daily punch missing, layoff, correction, leave, absent, ML etc.</t>
    </r>
  </si>
  <si>
    <t>Production/ Akram</t>
  </si>
  <si>
    <t>TMIS Section wise Input Hours</t>
  </si>
  <si>
    <t>We have line wise Efficiency calculation for production floor, Now we are measure every line section wise efficiency calculation, So we get more details information</t>
  </si>
  <si>
    <t>Section Wise efficiency calculation</t>
  </si>
  <si>
    <t>TMIS Section wise Output Appsheet</t>
  </si>
  <si>
    <t>Carton Weight confirmation</t>
  </si>
  <si>
    <t>Esily we can see how many carton weight confirm as PO wise amd make report visualization</t>
  </si>
  <si>
    <t>Verify packing accuracy before handing goods to the warehouse, ensuring correct CTN packing and keeping weight record</t>
  </si>
  <si>
    <t>Low</t>
  </si>
  <si>
    <t>Grand Total</t>
  </si>
  <si>
    <t>Count of Application List</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</si>
  <si>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</si>
  <si>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</si>
  <si>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</si>
  <si>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</si>
  <si>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</si>
  <si>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</si>
  <si>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</si>
  <si>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</si>
  <si>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</si>
  <si>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</si>
  <si>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</si>
  <si>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</si>
  <si>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</si>
  <si>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</si>
  <si>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</si>
  <si>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</si>
  <si>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</si>
  <si>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</si>
  <si>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</si>
  <si>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</si>
  <si>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</si>
  <si>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</si>
  <si>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</si>
  <si>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</si>
  <si>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</si>
  <si>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</si>
  <si>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</si>
  <si>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</si>
  <si>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</si>
  <si>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</si>
  <si>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</si>
  <si>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</si>
  <si>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</si>
  <si>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Start Date</t>
  </si>
  <si>
    <t>End Date</t>
  </si>
  <si>
    <t>IA/IT</t>
  </si>
  <si>
    <t>71</t>
  </si>
  <si>
    <t>72</t>
  </si>
  <si>
    <t>File Sharing Apps with Scan</t>
  </si>
  <si>
    <t>Merchandising</t>
  </si>
  <si>
    <t>Merch/Ruman</t>
  </si>
  <si>
    <t>SRF</t>
  </si>
  <si>
    <t>Internal Complain Management</t>
  </si>
  <si>
    <t>Disciplinary Action TM-WS</t>
  </si>
  <si>
    <t>Disciplinary Action GL to above</t>
  </si>
  <si>
    <t>Group Change-Shift Change</t>
  </si>
  <si>
    <t>73</t>
  </si>
  <si>
    <t>74</t>
  </si>
  <si>
    <t>75</t>
  </si>
  <si>
    <r>
      <rPr>
        <b/>
        <sz val="12"/>
        <color rgb="FFFF0000"/>
        <rFont val="Calibri"/>
        <family val="2"/>
        <scheme val="minor"/>
      </rPr>
      <t>File Information</t>
    </r>
    <r>
      <rPr>
        <b/>
        <sz val="12"/>
        <color theme="1"/>
        <rFont val="Calibri"/>
        <family val="2"/>
        <scheme val="minor"/>
      </rPr>
      <t xml:space="preserve">
</t>
    </r>
    <r>
      <rPr>
        <sz val="12"/>
        <color theme="1"/>
        <rFont val="Calibri"/>
        <family val="2"/>
        <scheme val="minor"/>
      </rPr>
      <t>Displays details about a file, such as its PO, Plant, Destination, Group, Style, Color, qty, etc.</t>
    </r>
    <r>
      <rPr>
        <b/>
        <sz val="12"/>
        <color theme="1"/>
        <rFont val="Calibri"/>
        <family val="2"/>
        <scheme val="minor"/>
      </rPr>
      <t xml:space="preserve">
</t>
    </r>
    <r>
      <rPr>
        <b/>
        <sz val="12"/>
        <color rgb="FF00B050"/>
        <rFont val="Calibri"/>
        <family val="2"/>
        <scheme val="minor"/>
      </rPr>
      <t>Packing list</t>
    </r>
    <r>
      <rPr>
        <b/>
        <sz val="12"/>
        <color theme="1"/>
        <rFont val="Calibri"/>
        <family val="2"/>
        <scheme val="minor"/>
      </rPr>
      <t xml:space="preserve">
</t>
    </r>
    <r>
      <rPr>
        <sz val="12"/>
        <color theme="1"/>
        <rFont val="Calibri"/>
        <family val="2"/>
        <scheme val="minor"/>
      </rPr>
      <t xml:space="preserve">Carton/cardboard  booking as per packing list
UCC/case label create in packone system as per packing list, Plant wise qty distribution
Weight information have in packing list, Carton size, CBM, Shipping mark, 
Carton list make based on packing list, Load plan make based on packing list
</t>
    </r>
    <r>
      <rPr>
        <b/>
        <sz val="12"/>
        <color rgb="FFFF0000"/>
        <rFont val="Calibri"/>
        <family val="2"/>
        <scheme val="minor"/>
      </rPr>
      <t>Daily Packing status</t>
    </r>
    <r>
      <rPr>
        <b/>
        <sz val="12"/>
        <color theme="1"/>
        <rFont val="Calibri"/>
        <family val="2"/>
        <scheme val="minor"/>
      </rPr>
      <t xml:space="preserve">
</t>
    </r>
    <r>
      <rPr>
        <sz val="12"/>
        <color theme="1"/>
        <rFont val="Calibri"/>
        <family val="2"/>
        <scheme val="minor"/>
      </rPr>
      <t>Share the file wise packing status</t>
    </r>
    <r>
      <rPr>
        <b/>
        <sz val="12"/>
        <color theme="1"/>
        <rFont val="Calibri"/>
        <family val="2"/>
        <scheme val="minor"/>
      </rPr>
      <t xml:space="preserve">
</t>
    </r>
    <r>
      <rPr>
        <b/>
        <sz val="12"/>
        <color rgb="FFFF0000"/>
        <rFont val="Calibri"/>
        <family val="2"/>
        <scheme val="minor"/>
      </rPr>
      <t>Hourly Packing Report</t>
    </r>
    <r>
      <rPr>
        <b/>
        <sz val="12"/>
        <color theme="1"/>
        <rFont val="Calibri"/>
        <family val="2"/>
        <scheme val="minor"/>
      </rPr>
      <t xml:space="preserve">
</t>
    </r>
    <r>
      <rPr>
        <sz val="12"/>
        <color theme="1"/>
        <rFont val="Calibri"/>
        <family val="2"/>
        <scheme val="minor"/>
      </rPr>
      <t>Integrating real-time data to provide production with a more precise view of their hourly performance.</t>
    </r>
    <r>
      <rPr>
        <b/>
        <sz val="12"/>
        <color theme="1"/>
        <rFont val="Calibri"/>
        <family val="2"/>
        <scheme val="minor"/>
      </rPr>
      <t xml:space="preserve">
</t>
    </r>
    <r>
      <rPr>
        <b/>
        <sz val="12"/>
        <color rgb="FFFF0000"/>
        <rFont val="Calibri"/>
        <family val="2"/>
        <scheme val="minor"/>
      </rPr>
      <t xml:space="preserve">Report
</t>
    </r>
    <r>
      <rPr>
        <sz val="12"/>
        <rFont val="Calibri"/>
        <family val="2"/>
        <scheme val="minor"/>
      </rPr>
      <t>Packing Report for related dept.
Packing status report for shipment followup schedule</t>
    </r>
  </si>
  <si>
    <t>This application fully modified totally new requirements expense another 7days</t>
  </si>
  <si>
    <t>76</t>
  </si>
  <si>
    <t>77</t>
  </si>
  <si>
    <t>Sample material Requisition</t>
  </si>
  <si>
    <t>Sample material PI</t>
  </si>
  <si>
    <t>Easily can do send Material requisition based on consumption rate</t>
  </si>
  <si>
    <t>Fully automated PI bulk upload by excel</t>
  </si>
  <si>
    <t>OT Approval - Taking approval from PC Department
OT Count Report -  Actual vs approval manpower count on daily basis</t>
  </si>
  <si>
    <t xml:space="preserve">Project Start Date </t>
  </si>
  <si>
    <t xml:space="preserve">Display Week </t>
  </si>
  <si>
    <t xml:space="preserve">Project Lead </t>
  </si>
  <si>
    <t>PREDECESSOR</t>
  </si>
  <si>
    <t>START</t>
  </si>
  <si>
    <t>END</t>
  </si>
  <si>
    <t>DAYS</t>
  </si>
  <si>
    <t>% DONE</t>
  </si>
  <si>
    <t>OA</t>
  </si>
  <si>
    <t>Ventura Leatherware Mfy. (BD) Ltd.</t>
  </si>
  <si>
    <t>Hemel</t>
  </si>
  <si>
    <t>Office Automation</t>
  </si>
  <si>
    <t>Days</t>
  </si>
  <si>
    <t>Complete</t>
  </si>
  <si>
    <t>Not Start</t>
  </si>
  <si>
    <t>Progress Status</t>
  </si>
  <si>
    <t>CCTV Management System</t>
  </si>
  <si>
    <t>Recruitment Module</t>
  </si>
  <si>
    <t>78</t>
  </si>
  <si>
    <t>FQC Appsheet Modification</t>
  </si>
  <si>
    <t>IPQC's workflow is patrol-based , across various checkpoints in hourly basis along the production line. 
It's crucial to streamline the evaluation process in the FQC stage. We need to know the number of defects detected at specific QCR points.</t>
  </si>
  <si>
    <t>Charlotte</t>
  </si>
  <si>
    <t>This is another stage add for review PI, Chinese language confirmation from purchase</t>
  </si>
  <si>
    <t>PMO and Packing Output appsheet Modification</t>
  </si>
  <si>
    <t>Azad/Ruman</t>
  </si>
  <si>
    <t>PC/Merch</t>
  </si>
  <si>
    <t>This modifcation for add sample bag quantity those appsheet for production efficiency calculation purpose</t>
  </si>
  <si>
    <t>PI Modification review</t>
  </si>
  <si>
    <t>Row Labels</t>
  </si>
  <si>
    <t>Column Labels</t>
  </si>
  <si>
    <t>2024</t>
  </si>
  <si>
    <t>2025</t>
  </si>
  <si>
    <t>Jan</t>
  </si>
  <si>
    <t>Feb</t>
  </si>
  <si>
    <t>Mar</t>
  </si>
  <si>
    <t>Apr</t>
  </si>
  <si>
    <t>May</t>
  </si>
  <si>
    <t>Jun</t>
  </si>
  <si>
    <t>Jul</t>
  </si>
  <si>
    <t>Aug</t>
  </si>
  <si>
    <t>Sep</t>
  </si>
  <si>
    <t>Oct</t>
  </si>
  <si>
    <t>Nov</t>
  </si>
  <si>
    <t>Dec</t>
  </si>
  <si>
    <t>Years (End Date)</t>
  </si>
  <si>
    <t>Months (End Date)</t>
  </si>
  <si>
    <t>OA List</t>
  </si>
  <si>
    <t>Dpartment</t>
  </si>
  <si>
    <t>Office Automation Project Completion Status Details</t>
  </si>
  <si>
    <t>Total</t>
  </si>
  <si>
    <r>
      <rPr>
        <b/>
        <sz val="11"/>
        <color rgb="FFFF0000"/>
        <rFont val="Calibri"/>
        <family val="2"/>
        <scheme val="minor"/>
      </rPr>
      <t xml:space="preserve">IPQC Painting </t>
    </r>
    <r>
      <rPr>
        <sz val="11"/>
        <color theme="1"/>
        <rFont val="Calibri"/>
        <family val="2"/>
        <scheme val="minor"/>
      </rPr>
      <t xml:space="preserve">
1.Hourly bag Check qty &amp; Defect Qty. (Shoulder)
2. Top 3 Defect like ( Paint stain, Paint missing, Paint bubble, Paint unsmooth, Paint press mark)
</t>
    </r>
    <r>
      <rPr>
        <b/>
        <sz val="11"/>
        <color rgb="FFFF0000"/>
        <rFont val="Calibri"/>
        <family val="2"/>
        <scheme val="minor"/>
      </rPr>
      <t xml:space="preserve">Overhead Paint Manual </t>
    </r>
    <r>
      <rPr>
        <sz val="11"/>
        <color theme="1"/>
        <rFont val="Calibri"/>
        <family val="2"/>
        <scheme val="minor"/>
      </rPr>
      <t xml:space="preserve">
1.Painting report on overhead area
2. Bag check qty, Defect Qty
3. Top 3 issues are visualized
</t>
    </r>
    <r>
      <rPr>
        <b/>
        <sz val="11"/>
        <color rgb="FFFF0000"/>
        <rFont val="Calibri"/>
        <family val="2"/>
        <scheme val="minor"/>
      </rPr>
      <t>Work Process Audit sheet</t>
    </r>
    <r>
      <rPr>
        <sz val="11"/>
        <color theme="1"/>
        <rFont val="Calibri"/>
        <family val="2"/>
        <scheme val="minor"/>
      </rPr>
      <t xml:space="preserve">
1.Work with top defect of previous month.
</t>
    </r>
    <r>
      <rPr>
        <b/>
        <sz val="11"/>
        <color rgb="FFFF0000"/>
        <rFont val="Calibri"/>
        <family val="2"/>
        <scheme val="minor"/>
      </rPr>
      <t xml:space="preserve">PQC Hourly </t>
    </r>
    <r>
      <rPr>
        <sz val="11"/>
        <color theme="1"/>
        <rFont val="Calibri"/>
        <family val="2"/>
        <scheme val="minor"/>
      </rPr>
      <t xml:space="preserve">
1.Every hour PQC check FQC pass bag &amp; found how many defect write down on this report.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</si>
</sst>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409]dd/mmm/yy;@"/>
    <numFmt numFmtId="165" formatCode="[$-409]d\-mmm\-yy;@"/>
    <numFmt numFmtId="166" formatCode="[$-409]dd\-mmm\-yy;@"/>
    <numFmt numFmtId="167" formatCode="m/d/yyyy\ \(dddd\)"/>
    <numFmt numFmtId="168" formatCode="d\ mmm\ yyyy"/>
    <numFmt numFmtId="169" formatCode="d"/>
    <numFmt numFmtId="170" formatCode="ddd\ m/dd/yy"/>
    <numFmt numFmtId="171" formatCode="_(* #,##0_);_(* \(#,##0\);_(* &quot;-&quot;??_);_(@_)"/>
    <numFmt numFmtId="172" formatCode="[$-409]mmmmm\-yy;@"/>
  </numFmts>
  <fonts count="35" x14ac:knownFonts="1">
    <font>
      <sz val="11"/>
      <color theme="1"/>
      <name val="Calibri"/>
      <family val="2"/>
      <scheme val="minor"/>
    </font>
    <font>
      <b/>
      <sz val="11"/>
      <color rgb="FFFF0000"/>
      <name val="Calibri"/>
      <family val="2"/>
      <scheme val="minor"/>
    </font>
    <font>
      <b/>
      <sz val="11"/>
      <color rgb="FF00B0F0"/>
      <name val="Calibri"/>
      <family val="2"/>
      <scheme val="minor"/>
    </font>
    <font>
      <sz val="8"/>
      <name val="Calibri"/>
      <family val="2"/>
      <scheme val="minor"/>
    </font>
    <font>
      <sz val="11"/>
      <color rgb="FFFF0000"/>
      <name val="Calibri"/>
      <family val="2"/>
      <scheme val="minor"/>
    </font>
    <font>
      <b/>
      <sz val="11"/>
      <color rgb="FF00B050"/>
      <name val="Calibri"/>
      <family val="2"/>
      <scheme val="minor"/>
    </font>
    <font>
      <sz val="11"/>
      <name val="Calibri"/>
      <family val="2"/>
      <scheme val="minor"/>
    </font>
    <font>
      <b/>
      <sz val="11"/>
      <color theme="1"/>
      <name val="Calibri"/>
      <family val="2"/>
      <scheme val="minor"/>
    </font>
    <font>
      <b/>
      <sz val="12"/>
      <color rgb="FFFF0000"/>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2"/>
      <color rgb="FF00B050"/>
      <name val="Calibri"/>
      <family val="2"/>
      <scheme val="minor"/>
    </font>
    <font>
      <sz val="11"/>
      <color theme="1"/>
      <name val="Calibri"/>
      <family val="2"/>
      <scheme val="minor"/>
    </font>
    <font>
      <sz val="10"/>
      <name val="Arial"/>
      <family val="2"/>
    </font>
    <font>
      <sz val="16"/>
      <color theme="4" tint="-0.249977111117893"/>
      <name val="Calibri Light"/>
      <family val="1"/>
      <scheme val="major"/>
    </font>
    <font>
      <sz val="14"/>
      <color indexed="56"/>
      <name val="Arial"/>
      <family val="2"/>
    </font>
    <font>
      <u/>
      <sz val="10"/>
      <color indexed="12"/>
      <name val="Arial"/>
      <family val="2"/>
    </font>
    <font>
      <i/>
      <sz val="8"/>
      <color theme="1" tint="0.34998626667073579"/>
      <name val="Arial"/>
      <family val="2"/>
    </font>
    <font>
      <sz val="11"/>
      <name val="Calibri Light"/>
      <family val="1"/>
      <scheme val="major"/>
    </font>
    <font>
      <sz val="9"/>
      <name val="Arial"/>
      <family val="2"/>
    </font>
    <font>
      <u/>
      <sz val="8"/>
      <color indexed="12"/>
      <name val="Arial"/>
      <family val="2"/>
    </font>
    <font>
      <sz val="7"/>
      <color indexed="55"/>
      <name val="Arial"/>
      <family val="2"/>
    </font>
    <font>
      <sz val="10"/>
      <name val="Calibri Light"/>
      <family val="2"/>
      <scheme val="major"/>
    </font>
    <font>
      <sz val="10"/>
      <name val="Calibri"/>
      <family val="2"/>
      <scheme val="minor"/>
    </font>
    <font>
      <sz val="10"/>
      <name val="Calibri Light"/>
      <family val="1"/>
      <scheme val="major"/>
    </font>
    <font>
      <sz val="8"/>
      <name val="Arial"/>
      <family val="2"/>
    </font>
    <font>
      <b/>
      <sz val="9"/>
      <name val="Calibri Light"/>
      <family val="2"/>
      <scheme val="major"/>
    </font>
    <font>
      <b/>
      <sz val="8"/>
      <name val="Calibri Light"/>
      <family val="2"/>
      <scheme val="major"/>
    </font>
    <font>
      <sz val="9"/>
      <name val="Calibri"/>
      <family val="2"/>
      <scheme val="minor"/>
    </font>
    <font>
      <b/>
      <sz val="11"/>
      <name val="Calibri"/>
      <family val="2"/>
      <scheme val="minor"/>
    </font>
    <font>
      <sz val="14"/>
      <name val="Calibri"/>
      <family val="2"/>
      <scheme val="minor"/>
    </font>
    <font>
      <sz val="9"/>
      <color rgb="FF000000"/>
      <name val="Calibri"/>
      <family val="2"/>
      <scheme val="minor"/>
    </font>
    <font>
      <sz val="14"/>
      <color rgb="FF000000"/>
      <name val="Calibri"/>
      <family val="2"/>
      <scheme val="minor"/>
    </font>
    <font>
      <b/>
      <sz val="16"/>
      <color theme="1"/>
      <name val="Ebrima"/>
    </font>
  </fonts>
  <fills count="18">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indexed="9"/>
        <bgColor indexed="64"/>
      </patternFill>
    </fill>
    <fill>
      <patternFill patternType="solid">
        <fgColor theme="3" tint="0.79998168889431442"/>
        <bgColor rgb="FFD6F4D9"/>
      </patternFill>
    </fill>
    <fill>
      <patternFill patternType="solid">
        <fgColor theme="3"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E8F9FC"/>
        <bgColor indexed="64"/>
      </patternFill>
    </fill>
    <fill>
      <patternFill patternType="solid">
        <fgColor rgb="FFF8FEDA"/>
        <bgColor indexed="64"/>
      </patternFill>
    </fill>
    <fill>
      <patternFill patternType="solid">
        <fgColor rgb="FFFFDDEE"/>
        <bgColor indexed="64"/>
      </patternFill>
    </fill>
    <fill>
      <patternFill patternType="solid">
        <fgColor theme="7" tint="0.59999389629810485"/>
        <bgColor indexed="64"/>
      </patternFill>
    </fill>
    <fill>
      <patternFill patternType="solid">
        <fgColor rgb="FF8FFFC2"/>
        <bgColor indexed="64"/>
      </patternFill>
    </fill>
    <fill>
      <patternFill patternType="solid">
        <fgColor rgb="FFFF9F9F"/>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theme="0" tint="-0.24994659260841701"/>
      </bottom>
      <diagonal/>
    </border>
    <border>
      <left style="medium">
        <color theme="0" tint="-0.24994659260841701"/>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bottom/>
      <diagonal/>
    </border>
    <border>
      <left/>
      <right/>
      <top style="thin">
        <color theme="0" tint="-0.24994659260841701"/>
      </top>
      <bottom style="thin">
        <color theme="0" tint="-0.24994659260841701"/>
      </bottom>
      <diagonal/>
    </border>
    <border>
      <left/>
      <right/>
      <top/>
      <bottom style="medium">
        <color theme="0" tint="-0.34998626667073579"/>
      </bottom>
      <diagonal/>
    </border>
    <border>
      <left style="medium">
        <color theme="0" tint="-0.24994659260841701"/>
      </left>
      <right style="thin">
        <color theme="0" tint="-0.24994659260841701"/>
      </right>
      <top/>
      <bottom style="medium">
        <color theme="0" tint="-0.34998626667073579"/>
      </bottom>
      <diagonal/>
    </border>
    <border>
      <left style="thin">
        <color theme="0" tint="-0.24994659260841701"/>
      </left>
      <right style="thin">
        <color theme="0" tint="-0.24994659260841701"/>
      </right>
      <top/>
      <bottom style="medium">
        <color theme="0" tint="-0.34998626667073579"/>
      </bottom>
      <diagonal/>
    </border>
    <border>
      <left style="thin">
        <color theme="0" tint="-0.24994659260841701"/>
      </left>
      <right style="medium">
        <color theme="0" tint="-0.24994659260841701"/>
      </right>
      <top/>
      <bottom style="medium">
        <color theme="0" tint="-0.34998626667073579"/>
      </bottom>
      <diagonal/>
    </border>
    <border>
      <left/>
      <right/>
      <top/>
      <bottom style="thin">
        <color indexed="22"/>
      </bottom>
      <diagonal/>
    </border>
    <border>
      <left/>
      <right/>
      <top style="thin">
        <color indexed="22"/>
      </top>
      <bottom style="thin">
        <color indexed="22"/>
      </bottom>
      <diagonal/>
    </border>
    <border>
      <left/>
      <right/>
      <top style="thin">
        <color rgb="FFEFEFEF"/>
      </top>
      <bottom style="thin">
        <color rgb="FFEFEFE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57D7C8"/>
      </left>
      <right style="thin">
        <color rgb="FF57D7C8"/>
      </right>
      <top style="thin">
        <color rgb="FF57D7C8"/>
      </top>
      <bottom style="thin">
        <color rgb="FF57D7C8"/>
      </bottom>
      <diagonal/>
    </border>
    <border>
      <left/>
      <right style="thin">
        <color rgb="FF57D7C8"/>
      </right>
      <top style="thin">
        <color rgb="FF57D7C8"/>
      </top>
      <bottom style="thin">
        <color rgb="FF57D7C8"/>
      </bottom>
      <diagonal/>
    </border>
    <border>
      <left style="medium">
        <color rgb="FF57D7C8"/>
      </left>
      <right style="thin">
        <color rgb="FF57D7C8"/>
      </right>
      <top style="medium">
        <color rgb="FF57D7C8"/>
      </top>
      <bottom style="thin">
        <color rgb="FF57D7C8"/>
      </bottom>
      <diagonal/>
    </border>
    <border>
      <left style="thin">
        <color rgb="FF57D7C8"/>
      </left>
      <right style="thin">
        <color rgb="FF57D7C8"/>
      </right>
      <top style="medium">
        <color rgb="FF57D7C8"/>
      </top>
      <bottom style="thin">
        <color rgb="FF57D7C8"/>
      </bottom>
      <diagonal/>
    </border>
    <border>
      <left style="thin">
        <color rgb="FF57D7C8"/>
      </left>
      <right style="medium">
        <color rgb="FF57D7C8"/>
      </right>
      <top style="medium">
        <color rgb="FF57D7C8"/>
      </top>
      <bottom style="thin">
        <color rgb="FF57D7C8"/>
      </bottom>
      <diagonal/>
    </border>
    <border>
      <left style="medium">
        <color rgb="FF57D7C8"/>
      </left>
      <right style="thin">
        <color rgb="FF57D7C8"/>
      </right>
      <top style="thin">
        <color rgb="FF57D7C8"/>
      </top>
      <bottom style="thin">
        <color rgb="FF57D7C8"/>
      </bottom>
      <diagonal/>
    </border>
    <border>
      <left style="thin">
        <color rgb="FF57D7C8"/>
      </left>
      <right style="medium">
        <color rgb="FF57D7C8"/>
      </right>
      <top style="thin">
        <color rgb="FF57D7C8"/>
      </top>
      <bottom style="thin">
        <color rgb="FF57D7C8"/>
      </bottom>
      <diagonal/>
    </border>
    <border>
      <left style="medium">
        <color rgb="FF57D7C8"/>
      </left>
      <right style="thin">
        <color rgb="FF57D7C8"/>
      </right>
      <top style="thin">
        <color rgb="FF57D7C8"/>
      </top>
      <bottom style="medium">
        <color rgb="FF57D7C8"/>
      </bottom>
      <diagonal/>
    </border>
    <border>
      <left style="thin">
        <color rgb="FF57D7C8"/>
      </left>
      <right style="thin">
        <color rgb="FF57D7C8"/>
      </right>
      <top style="thin">
        <color rgb="FF57D7C8"/>
      </top>
      <bottom style="medium">
        <color rgb="FF57D7C8"/>
      </bottom>
      <diagonal/>
    </border>
    <border>
      <left style="thin">
        <color rgb="FF57D7C8"/>
      </left>
      <right style="medium">
        <color rgb="FF57D7C8"/>
      </right>
      <top style="thin">
        <color rgb="FF57D7C8"/>
      </top>
      <bottom style="medium">
        <color rgb="FF57D7C8"/>
      </bottom>
      <diagonal/>
    </border>
    <border>
      <left style="thin">
        <color rgb="FF57D7C8"/>
      </left>
      <right/>
      <top style="medium">
        <color rgb="FF57D7C8"/>
      </top>
      <bottom style="thin">
        <color rgb="FF57D7C8"/>
      </bottom>
      <diagonal/>
    </border>
    <border>
      <left style="thin">
        <color rgb="FF57D7C8"/>
      </left>
      <right/>
      <top style="thin">
        <color rgb="FF57D7C8"/>
      </top>
      <bottom style="thin">
        <color rgb="FF57D7C8"/>
      </bottom>
      <diagonal/>
    </border>
    <border>
      <left style="thin">
        <color rgb="FF57D7C8"/>
      </left>
      <right/>
      <top style="thin">
        <color rgb="FF57D7C8"/>
      </top>
      <bottom style="medium">
        <color rgb="FF57D7C8"/>
      </bottom>
      <diagonal/>
    </border>
    <border>
      <left/>
      <right style="medium">
        <color rgb="FF57D7C8"/>
      </right>
      <top/>
      <bottom/>
      <diagonal/>
    </border>
    <border>
      <left style="medium">
        <color rgb="FF57D7C8"/>
      </left>
      <right/>
      <top/>
      <bottom style="medium">
        <color rgb="FF57D7C8"/>
      </bottom>
      <diagonal/>
    </border>
    <border>
      <left/>
      <right style="thin">
        <color rgb="FF57D7C8"/>
      </right>
      <top style="medium">
        <color rgb="FF57D7C8"/>
      </top>
      <bottom style="thin">
        <color rgb="FF57D7C8"/>
      </bottom>
      <diagonal/>
    </border>
    <border>
      <left/>
      <right style="thin">
        <color rgb="FF57D7C8"/>
      </right>
      <top style="thin">
        <color rgb="FF57D7C8"/>
      </top>
      <bottom style="medium">
        <color rgb="FF57D7C8"/>
      </bottom>
      <diagonal/>
    </border>
    <border>
      <left style="medium">
        <color rgb="FF57D7C8"/>
      </left>
      <right style="medium">
        <color rgb="FF57D7C8"/>
      </right>
      <top style="medium">
        <color rgb="FF57D7C8"/>
      </top>
      <bottom style="thin">
        <color rgb="FF57D7C8"/>
      </bottom>
      <diagonal/>
    </border>
    <border>
      <left style="medium">
        <color rgb="FF57D7C8"/>
      </left>
      <right style="medium">
        <color rgb="FF57D7C8"/>
      </right>
      <top style="thin">
        <color rgb="FF57D7C8"/>
      </top>
      <bottom style="thin">
        <color rgb="FF57D7C8"/>
      </bottom>
      <diagonal/>
    </border>
    <border>
      <left style="medium">
        <color rgb="FF57D7C8"/>
      </left>
      <right style="medium">
        <color rgb="FF57D7C8"/>
      </right>
      <top style="thin">
        <color rgb="FF57D7C8"/>
      </top>
      <bottom style="medium">
        <color rgb="FF57D7C8"/>
      </bottom>
      <diagonal/>
    </border>
    <border>
      <left/>
      <right/>
      <top/>
      <bottom style="medium">
        <color rgb="FF57D7C8"/>
      </bottom>
      <diagonal/>
    </border>
    <border>
      <left style="medium">
        <color rgb="FF57D7C8"/>
      </left>
      <right/>
      <top style="medium">
        <color rgb="FF57D7C8"/>
      </top>
      <bottom/>
      <diagonal/>
    </border>
    <border>
      <left/>
      <right/>
      <top style="medium">
        <color rgb="FF57D7C8"/>
      </top>
      <bottom/>
      <diagonal/>
    </border>
    <border>
      <left/>
      <right style="medium">
        <color rgb="FF57D7C8"/>
      </right>
      <top style="medium">
        <color rgb="FF57D7C8"/>
      </top>
      <bottom/>
      <diagonal/>
    </border>
    <border>
      <left style="thin">
        <color rgb="FF57D7C8"/>
      </left>
      <right style="thin">
        <color rgb="FF57D7C8"/>
      </right>
      <top style="medium">
        <color rgb="FF57D7C8"/>
      </top>
      <bottom/>
      <diagonal/>
    </border>
    <border>
      <left style="thin">
        <color rgb="FF57D7C8"/>
      </left>
      <right style="thin">
        <color rgb="FF57D7C8"/>
      </right>
      <top/>
      <bottom/>
      <diagonal/>
    </border>
    <border>
      <left style="thin">
        <color rgb="FF57D7C8"/>
      </left>
      <right style="thin">
        <color rgb="FF57D7C8"/>
      </right>
      <top/>
      <bottom style="thin">
        <color rgb="FF57D7C8"/>
      </bottom>
      <diagonal/>
    </border>
  </borders>
  <cellStyleXfs count="6">
    <xf numFmtId="0" fontId="0" fillId="0" borderId="0"/>
    <xf numFmtId="43" fontId="13" fillId="0" borderId="0" applyFont="0" applyFill="0" applyBorder="0" applyAlignment="0" applyProtection="0"/>
    <xf numFmtId="0" fontId="14" fillId="0" borderId="0"/>
    <xf numFmtId="0" fontId="17" fillId="0" borderId="0" applyNumberFormat="0" applyFill="0" applyBorder="0" applyAlignment="0" applyProtection="0">
      <alignment vertical="top"/>
      <protection locked="0"/>
    </xf>
    <xf numFmtId="9" fontId="14" fillId="0" borderId="0" applyFont="0" applyFill="0" applyBorder="0" applyAlignment="0" applyProtection="0"/>
    <xf numFmtId="9" fontId="13" fillId="0" borderId="0" applyFont="0" applyFill="0" applyBorder="0" applyAlignment="0" applyProtection="0"/>
  </cellStyleXfs>
  <cellXfs count="175">
    <xf numFmtId="0" fontId="0" fillId="0" borderId="0" xfId="0"/>
    <xf numFmtId="0" fontId="0" fillId="0" borderId="0" xfId="0" applyAlignment="1">
      <alignment wrapText="1"/>
    </xf>
    <xf numFmtId="0" fontId="0" fillId="0" borderId="0" xfId="0" applyAlignment="1">
      <alignment horizontal="left" wrapText="1"/>
    </xf>
    <xf numFmtId="164" fontId="0" fillId="0" borderId="0" xfId="0" applyNumberFormat="1"/>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0" fillId="3" borderId="0" xfId="0" applyFill="1"/>
    <xf numFmtId="0" fontId="0" fillId="0" borderId="1" xfId="0" quotePrefix="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left" vertical="center"/>
    </xf>
    <xf numFmtId="164" fontId="0" fillId="0" borderId="1" xfId="0" applyNumberFormat="1" applyBorder="1" applyAlignment="1">
      <alignment horizontal="center" vertical="center"/>
    </xf>
    <xf numFmtId="0" fontId="0" fillId="2" borderId="1" xfId="0" applyFill="1" applyBorder="1" applyAlignment="1">
      <alignment horizontal="center" vertical="center"/>
    </xf>
    <xf numFmtId="164" fontId="0" fillId="0" borderId="1" xfId="0" applyNumberFormat="1" applyBorder="1" applyAlignment="1">
      <alignment horizontal="left" vertical="center"/>
    </xf>
    <xf numFmtId="9" fontId="0" fillId="0" borderId="1" xfId="0" applyNumberFormat="1" applyBorder="1" applyAlignment="1">
      <alignment horizontal="center" vertical="center"/>
    </xf>
    <xf numFmtId="0" fontId="0" fillId="0" borderId="1" xfId="0" applyBorder="1" applyAlignment="1">
      <alignment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pivotButton="1"/>
    <xf numFmtId="0" fontId="9" fillId="0" borderId="1" xfId="0" applyFont="1" applyBorder="1" applyAlignment="1">
      <alignment horizontal="left" vertical="center" wrapText="1"/>
    </xf>
    <xf numFmtId="165" fontId="0" fillId="0" borderId="0" xfId="0" applyNumberFormat="1"/>
    <xf numFmtId="166" fontId="0" fillId="0" borderId="1" xfId="0" applyNumberFormat="1" applyBorder="1" applyAlignment="1">
      <alignment horizontal="center" vertical="center"/>
    </xf>
    <xf numFmtId="166" fontId="0" fillId="0" borderId="0" xfId="0" applyNumberFormat="1"/>
    <xf numFmtId="0" fontId="0" fillId="0" borderId="1" xfId="0" applyBorder="1" applyAlignment="1">
      <alignment horizontal="center" wrapText="1"/>
    </xf>
    <xf numFmtId="0" fontId="0" fillId="0" borderId="0" xfId="0" applyAlignment="1">
      <alignment horizontal="center" vertical="center"/>
    </xf>
    <xf numFmtId="0" fontId="0" fillId="0" borderId="0" xfId="0" applyAlignment="1">
      <alignment horizontal="center" wrapText="1"/>
    </xf>
    <xf numFmtId="0" fontId="0" fillId="4" borderId="1" xfId="0" quotePrefix="1" applyFill="1" applyBorder="1" applyAlignment="1">
      <alignment horizontal="left" vertical="center"/>
    </xf>
    <xf numFmtId="0" fontId="0" fillId="4" borderId="1" xfId="0" applyFill="1" applyBorder="1" applyAlignment="1">
      <alignment horizontal="left" vertical="center" wrapText="1"/>
    </xf>
    <xf numFmtId="0" fontId="0" fillId="4" borderId="1" xfId="0" applyFill="1" applyBorder="1" applyAlignment="1">
      <alignment horizontal="center" vertical="center" wrapText="1"/>
    </xf>
    <xf numFmtId="0" fontId="0" fillId="4" borderId="1" xfId="0" quotePrefix="1" applyFill="1" applyBorder="1" applyAlignment="1">
      <alignment horizontal="center" vertical="center" wrapText="1"/>
    </xf>
    <xf numFmtId="0" fontId="0" fillId="4" borderId="1" xfId="0" applyFill="1" applyBorder="1" applyAlignment="1">
      <alignment horizontal="center" wrapText="1"/>
    </xf>
    <xf numFmtId="9" fontId="0" fillId="4" borderId="1" xfId="0" applyNumberFormat="1" applyFill="1" applyBorder="1" applyAlignment="1">
      <alignment horizontal="center" vertical="center"/>
    </xf>
    <xf numFmtId="166" fontId="0" fillId="4" borderId="1" xfId="0" applyNumberFormat="1" applyFill="1" applyBorder="1" applyAlignment="1">
      <alignment horizontal="center" vertical="center"/>
    </xf>
    <xf numFmtId="164" fontId="5" fillId="4" borderId="1" xfId="0" applyNumberFormat="1" applyFont="1" applyFill="1" applyBorder="1" applyAlignment="1">
      <alignment horizontal="center" vertical="center"/>
    </xf>
    <xf numFmtId="0" fontId="0" fillId="4" borderId="1" xfId="0" applyFill="1" applyBorder="1" applyAlignment="1">
      <alignment horizontal="left" wrapText="1"/>
    </xf>
    <xf numFmtId="0" fontId="0" fillId="4" borderId="1" xfId="0" applyFill="1" applyBorder="1" applyAlignment="1">
      <alignment horizontal="left" vertical="center"/>
    </xf>
    <xf numFmtId="0" fontId="0" fillId="4" borderId="1" xfId="0" applyFill="1" applyBorder="1" applyAlignment="1">
      <alignment horizontal="center" vertical="center"/>
    </xf>
    <xf numFmtId="0" fontId="0" fillId="5" borderId="0" xfId="0" applyFill="1"/>
    <xf numFmtId="0" fontId="0" fillId="4" borderId="1" xfId="0" applyFill="1" applyBorder="1" applyAlignment="1">
      <alignment vertical="center" wrapText="1"/>
    </xf>
    <xf numFmtId="0" fontId="0" fillId="4" borderId="1" xfId="0" applyFill="1" applyBorder="1" applyAlignment="1">
      <alignment wrapText="1"/>
    </xf>
    <xf numFmtId="0" fontId="7" fillId="4" borderId="1" xfId="0" applyFont="1" applyFill="1" applyBorder="1" applyAlignment="1">
      <alignment horizontal="center" vertical="center" wrapText="1"/>
    </xf>
    <xf numFmtId="164" fontId="0" fillId="4" borderId="1" xfId="0" applyNumberFormat="1" applyFill="1" applyBorder="1" applyAlignment="1">
      <alignment horizontal="center" vertical="center"/>
    </xf>
    <xf numFmtId="165" fontId="0" fillId="4" borderId="1" xfId="0" applyNumberFormat="1" applyFill="1" applyBorder="1" applyAlignment="1">
      <alignment horizontal="center" vertical="center"/>
    </xf>
    <xf numFmtId="0" fontId="15" fillId="0" borderId="0" xfId="2" applyFont="1" applyAlignment="1" applyProtection="1">
      <alignment vertical="center"/>
      <protection locked="0"/>
    </xf>
    <xf numFmtId="0" fontId="16" fillId="0" borderId="0" xfId="2" applyFont="1" applyAlignment="1" applyProtection="1">
      <alignment vertical="center"/>
      <protection locked="0"/>
    </xf>
    <xf numFmtId="0" fontId="14" fillId="0" borderId="0" xfId="2"/>
    <xf numFmtId="0" fontId="19" fillId="0" borderId="0" xfId="2" applyFont="1" applyAlignment="1" applyProtection="1">
      <alignment vertical="center"/>
      <protection locked="0"/>
    </xf>
    <xf numFmtId="0" fontId="20" fillId="0" borderId="0" xfId="2" applyFont="1" applyProtection="1">
      <protection locked="0"/>
    </xf>
    <xf numFmtId="0" fontId="21" fillId="6" borderId="0" xfId="3" applyNumberFormat="1" applyFont="1" applyFill="1" applyAlignment="1" applyProtection="1">
      <alignment horizontal="right"/>
      <protection locked="0"/>
    </xf>
    <xf numFmtId="0" fontId="22" fillId="0" borderId="0" xfId="2" applyFont="1" applyProtection="1">
      <protection locked="0"/>
    </xf>
    <xf numFmtId="0" fontId="17" fillId="0" borderId="0" xfId="3" applyAlignment="1" applyProtection="1">
      <alignment horizontal="left"/>
    </xf>
    <xf numFmtId="0" fontId="23" fillId="0" borderId="0" xfId="2" applyFont="1" applyAlignment="1">
      <alignment horizontal="right" vertical="center"/>
    </xf>
    <xf numFmtId="0" fontId="24" fillId="0" borderId="2" xfId="2" applyFont="1" applyBorder="1" applyAlignment="1" applyProtection="1">
      <alignment horizontal="center" vertical="center"/>
      <protection locked="0"/>
    </xf>
    <xf numFmtId="0" fontId="25" fillId="0" borderId="0" xfId="2" applyFont="1"/>
    <xf numFmtId="169" fontId="26" fillId="0" borderId="3" xfId="2" applyNumberFormat="1" applyFont="1" applyBorder="1" applyAlignment="1">
      <alignment horizontal="center" vertical="center" shrinkToFit="1"/>
    </xf>
    <xf numFmtId="169" fontId="26" fillId="0" borderId="4" xfId="2" applyNumberFormat="1" applyFont="1" applyBorder="1" applyAlignment="1">
      <alignment horizontal="center" vertical="center" shrinkToFit="1"/>
    </xf>
    <xf numFmtId="169" fontId="26" fillId="0" borderId="5" xfId="2" applyNumberFormat="1" applyFont="1" applyBorder="1" applyAlignment="1">
      <alignment horizontal="center" vertical="center" shrinkToFit="1"/>
    </xf>
    <xf numFmtId="0" fontId="27" fillId="0" borderId="7" xfId="2" applyFont="1" applyBorder="1" applyAlignment="1">
      <alignment horizontal="left" vertical="center"/>
    </xf>
    <xf numFmtId="0" fontId="27" fillId="0" borderId="7" xfId="2" applyFont="1" applyBorder="1" applyAlignment="1">
      <alignment horizontal="center" vertical="center" wrapText="1"/>
    </xf>
    <xf numFmtId="0" fontId="28" fillId="0" borderId="7" xfId="2" applyFont="1" applyBorder="1" applyAlignment="1">
      <alignment horizontal="center" vertical="center" wrapText="1"/>
    </xf>
    <xf numFmtId="0" fontId="27" fillId="0" borderId="7" xfId="2" applyFont="1" applyBorder="1" applyAlignment="1">
      <alignment horizontal="center" vertical="center"/>
    </xf>
    <xf numFmtId="0" fontId="29" fillId="0" borderId="8" xfId="2" applyFont="1" applyBorder="1" applyAlignment="1">
      <alignment horizontal="center" vertical="center" shrinkToFit="1"/>
    </xf>
    <xf numFmtId="0" fontId="29" fillId="0" borderId="9" xfId="2" applyFont="1" applyBorder="1" applyAlignment="1">
      <alignment horizontal="center" vertical="center" shrinkToFit="1"/>
    </xf>
    <xf numFmtId="0" fontId="29" fillId="0" borderId="10" xfId="2" applyFont="1" applyBorder="1" applyAlignment="1">
      <alignment horizontal="center" vertical="center" shrinkToFit="1"/>
    </xf>
    <xf numFmtId="0" fontId="30" fillId="3" borderId="11" xfId="2" applyFont="1" applyFill="1" applyBorder="1" applyAlignment="1">
      <alignment vertical="center"/>
    </xf>
    <xf numFmtId="0" fontId="29" fillId="3" borderId="11" xfId="2" applyFont="1" applyFill="1" applyBorder="1" applyAlignment="1">
      <alignment vertical="center"/>
    </xf>
    <xf numFmtId="0" fontId="29" fillId="3" borderId="11" xfId="2" applyFont="1" applyFill="1" applyBorder="1" applyAlignment="1">
      <alignment horizontal="center" vertical="center"/>
    </xf>
    <xf numFmtId="170" fontId="29" fillId="3" borderId="11" xfId="2" applyNumberFormat="1" applyFont="1" applyFill="1" applyBorder="1" applyAlignment="1">
      <alignment horizontal="right" vertical="center"/>
    </xf>
    <xf numFmtId="170" fontId="29" fillId="3" borderId="11" xfId="2" applyNumberFormat="1" applyFont="1" applyFill="1" applyBorder="1" applyAlignment="1">
      <alignment horizontal="center" vertical="center"/>
    </xf>
    <xf numFmtId="1" fontId="29" fillId="3" borderId="11" xfId="4" applyNumberFormat="1" applyFont="1" applyFill="1" applyBorder="1" applyAlignment="1" applyProtection="1">
      <alignment horizontal="center" vertical="center"/>
    </xf>
    <xf numFmtId="9" fontId="29" fillId="3" borderId="11" xfId="4" applyFont="1" applyFill="1" applyBorder="1" applyAlignment="1" applyProtection="1">
      <alignment horizontal="center" vertical="center"/>
    </xf>
    <xf numFmtId="1" fontId="31" fillId="3" borderId="11" xfId="2" applyNumberFormat="1" applyFont="1" applyFill="1" applyBorder="1" applyAlignment="1">
      <alignment horizontal="center" vertical="center"/>
    </xf>
    <xf numFmtId="0" fontId="29" fillId="3" borderId="11" xfId="2" applyFont="1" applyFill="1" applyBorder="1" applyAlignment="1">
      <alignment horizontal="left" vertical="center"/>
    </xf>
    <xf numFmtId="0" fontId="29" fillId="3" borderId="12" xfId="2" applyFont="1" applyFill="1" applyBorder="1" applyAlignment="1">
      <alignment vertical="center"/>
    </xf>
    <xf numFmtId="0" fontId="29" fillId="0" borderId="12" xfId="2" applyFont="1" applyBorder="1" applyAlignment="1">
      <alignment horizontal="left" vertical="center"/>
    </xf>
    <xf numFmtId="0" fontId="29" fillId="0" borderId="12" xfId="2" applyFont="1" applyBorder="1" applyAlignment="1">
      <alignment vertical="center" wrapText="1"/>
    </xf>
    <xf numFmtId="0" fontId="29" fillId="0" borderId="12" xfId="2" applyFont="1" applyBorder="1" applyAlignment="1">
      <alignment vertical="center"/>
    </xf>
    <xf numFmtId="0" fontId="32" fillId="0" borderId="13" xfId="2" applyFont="1" applyBorder="1" applyAlignment="1">
      <alignment horizontal="center" vertical="center"/>
    </xf>
    <xf numFmtId="1" fontId="32" fillId="8" borderId="13" xfId="2" applyNumberFormat="1" applyFont="1" applyFill="1" applyBorder="1" applyAlignment="1">
      <alignment horizontal="center" vertical="center"/>
    </xf>
    <xf numFmtId="9" fontId="32" fillId="8" borderId="13" xfId="4" applyFont="1" applyFill="1" applyBorder="1" applyAlignment="1" applyProtection="1">
      <alignment horizontal="center" vertical="center"/>
    </xf>
    <xf numFmtId="1" fontId="33" fillId="0" borderId="13" xfId="2" applyNumberFormat="1" applyFont="1" applyBorder="1" applyAlignment="1">
      <alignment horizontal="center" vertical="center"/>
    </xf>
    <xf numFmtId="9" fontId="29" fillId="0" borderId="12" xfId="2" applyNumberFormat="1" applyFont="1" applyBorder="1" applyAlignment="1">
      <alignment horizontal="left" vertical="center"/>
    </xf>
    <xf numFmtId="166" fontId="32" fillId="7" borderId="13" xfId="2" applyNumberFormat="1" applyFont="1" applyFill="1" applyBorder="1" applyAlignment="1">
      <alignment horizontal="center" vertical="center"/>
    </xf>
    <xf numFmtId="171" fontId="0" fillId="0" borderId="1" xfId="1" applyNumberFormat="1" applyFont="1" applyBorder="1" applyAlignment="1">
      <alignment horizontal="center" vertical="center"/>
    </xf>
    <xf numFmtId="166" fontId="0" fillId="0" borderId="0" xfId="0" applyNumberFormat="1" applyAlignment="1">
      <alignment horizontal="center"/>
    </xf>
    <xf numFmtId="171" fontId="0" fillId="4" borderId="1" xfId="1" applyNumberFormat="1" applyFont="1" applyFill="1" applyBorder="1" applyAlignment="1">
      <alignment horizontal="center" vertical="center"/>
    </xf>
    <xf numFmtId="166" fontId="32" fillId="0" borderId="13" xfId="2" applyNumberFormat="1" applyFont="1" applyBorder="1" applyAlignment="1">
      <alignment horizontal="center" vertical="center"/>
    </xf>
    <xf numFmtId="0" fontId="23" fillId="11" borderId="15" xfId="2" applyFont="1" applyFill="1" applyBorder="1" applyAlignment="1">
      <alignment horizontal="right"/>
    </xf>
    <xf numFmtId="0" fontId="14" fillId="11" borderId="16" xfId="2" applyFill="1" applyBorder="1"/>
    <xf numFmtId="0" fontId="23" fillId="10" borderId="0" xfId="2" applyFont="1" applyFill="1" applyAlignment="1">
      <alignment horizontal="right"/>
    </xf>
    <xf numFmtId="171" fontId="14" fillId="10" borderId="18" xfId="1" applyNumberFormat="1" applyFont="1" applyFill="1" applyBorder="1"/>
    <xf numFmtId="0" fontId="23" fillId="9" borderId="20" xfId="2" applyFont="1" applyFill="1" applyBorder="1" applyAlignment="1">
      <alignment horizontal="right"/>
    </xf>
    <xf numFmtId="0" fontId="23" fillId="9" borderId="21" xfId="2" applyFont="1" applyFill="1" applyBorder="1"/>
    <xf numFmtId="0" fontId="0" fillId="4" borderId="1" xfId="0" applyFill="1" applyBorder="1"/>
    <xf numFmtId="165" fontId="0" fillId="4" borderId="1" xfId="0" applyNumberFormat="1" applyFill="1" applyBorder="1" applyAlignment="1">
      <alignment horizontal="center" vertical="center" wrapText="1"/>
    </xf>
    <xf numFmtId="166" fontId="0" fillId="4" borderId="1" xfId="0" applyNumberFormat="1" applyFill="1" applyBorder="1" applyAlignment="1">
      <alignment horizontal="center" vertical="center" wrapText="1"/>
    </xf>
    <xf numFmtId="164" fontId="0" fillId="4" borderId="1" xfId="0" applyNumberFormat="1" applyFill="1" applyBorder="1" applyAlignment="1">
      <alignment horizontal="center" vertical="center" wrapText="1"/>
    </xf>
    <xf numFmtId="0" fontId="0" fillId="0" borderId="0" xfId="0" applyAlignment="1">
      <alignment horizontal="left"/>
    </xf>
    <xf numFmtId="0" fontId="0" fillId="0" borderId="0" xfId="0" applyAlignment="1">
      <alignment textRotation="180" wrapText="1"/>
    </xf>
    <xf numFmtId="0" fontId="0" fillId="0" borderId="0" xfId="0" applyAlignment="1">
      <alignment textRotation="90"/>
    </xf>
    <xf numFmtId="9" fontId="0" fillId="0" borderId="0" xfId="5" applyFont="1"/>
    <xf numFmtId="0" fontId="0" fillId="12" borderId="22" xfId="0" applyFill="1" applyBorder="1" applyAlignment="1">
      <alignment horizontal="center" vertical="center"/>
    </xf>
    <xf numFmtId="0" fontId="0" fillId="12" borderId="22" xfId="0" applyFill="1" applyBorder="1" applyAlignment="1">
      <alignment textRotation="90"/>
    </xf>
    <xf numFmtId="171" fontId="0" fillId="12" borderId="22" xfId="1" applyNumberFormat="1" applyFont="1" applyFill="1" applyBorder="1"/>
    <xf numFmtId="0" fontId="0" fillId="13" borderId="22" xfId="0" applyFill="1" applyBorder="1" applyAlignment="1">
      <alignment horizontal="center" vertical="center"/>
    </xf>
    <xf numFmtId="0" fontId="0" fillId="13" borderId="22" xfId="0" applyFill="1" applyBorder="1" applyAlignment="1">
      <alignment textRotation="90"/>
    </xf>
    <xf numFmtId="171" fontId="0" fillId="13" borderId="22" xfId="1" applyNumberFormat="1" applyFont="1" applyFill="1" applyBorder="1"/>
    <xf numFmtId="0" fontId="0" fillId="12" borderId="28" xfId="0" applyFill="1" applyBorder="1" applyAlignment="1">
      <alignment horizontal="center" vertical="center"/>
    </xf>
    <xf numFmtId="0" fontId="0" fillId="12" borderId="28" xfId="0" applyFill="1" applyBorder="1" applyAlignment="1">
      <alignment textRotation="90"/>
    </xf>
    <xf numFmtId="171" fontId="0" fillId="12" borderId="28" xfId="1" applyNumberFormat="1" applyFont="1" applyFill="1" applyBorder="1"/>
    <xf numFmtId="171" fontId="0" fillId="12" borderId="30" xfId="1" applyNumberFormat="1" applyFont="1" applyFill="1" applyBorder="1"/>
    <xf numFmtId="171" fontId="0" fillId="12" borderId="31" xfId="1" applyNumberFormat="1" applyFont="1" applyFill="1" applyBorder="1"/>
    <xf numFmtId="0" fontId="0" fillId="13" borderId="27" xfId="0" applyFill="1" applyBorder="1" applyAlignment="1">
      <alignment horizontal="center" vertical="center"/>
    </xf>
    <xf numFmtId="0" fontId="0" fillId="13" borderId="27" xfId="0" applyFill="1" applyBorder="1" applyAlignment="1">
      <alignment textRotation="90"/>
    </xf>
    <xf numFmtId="171" fontId="0" fillId="13" borderId="27" xfId="1" applyNumberFormat="1" applyFont="1" applyFill="1" applyBorder="1"/>
    <xf numFmtId="171" fontId="0" fillId="13" borderId="29" xfId="1" applyNumberFormat="1" applyFont="1" applyFill="1" applyBorder="1"/>
    <xf numFmtId="171" fontId="0" fillId="13" borderId="30" xfId="1" applyNumberFormat="1" applyFont="1" applyFill="1" applyBorder="1"/>
    <xf numFmtId="0" fontId="0" fillId="13" borderId="33" xfId="0" applyFill="1" applyBorder="1" applyAlignment="1">
      <alignment textRotation="90"/>
    </xf>
    <xf numFmtId="171" fontId="0" fillId="13" borderId="33" xfId="1" applyNumberFormat="1" applyFont="1" applyFill="1" applyBorder="1"/>
    <xf numFmtId="171" fontId="0" fillId="13" borderId="34" xfId="1" applyNumberFormat="1" applyFont="1" applyFill="1" applyBorder="1"/>
    <xf numFmtId="171" fontId="0" fillId="14" borderId="27" xfId="1" applyNumberFormat="1" applyFont="1" applyFill="1" applyBorder="1"/>
    <xf numFmtId="171" fontId="0" fillId="14" borderId="22" xfId="1" applyNumberFormat="1" applyFont="1" applyFill="1" applyBorder="1"/>
    <xf numFmtId="171" fontId="0" fillId="14" borderId="28" xfId="1" applyNumberFormat="1" applyFont="1" applyFill="1" applyBorder="1"/>
    <xf numFmtId="171" fontId="0" fillId="14" borderId="29" xfId="1" applyNumberFormat="1" applyFont="1" applyFill="1" applyBorder="1"/>
    <xf numFmtId="171" fontId="0" fillId="14" borderId="30" xfId="1" applyNumberFormat="1" applyFont="1" applyFill="1" applyBorder="1"/>
    <xf numFmtId="171" fontId="0" fillId="14" borderId="31" xfId="1" applyNumberFormat="1" applyFont="1" applyFill="1" applyBorder="1"/>
    <xf numFmtId="172" fontId="0" fillId="0" borderId="0" xfId="0" applyNumberFormat="1"/>
    <xf numFmtId="0" fontId="0" fillId="12" borderId="23" xfId="0" applyFill="1" applyBorder="1" applyAlignment="1">
      <alignment horizontal="center" vertical="center"/>
    </xf>
    <xf numFmtId="0" fontId="0" fillId="12" borderId="23" xfId="0" applyFill="1" applyBorder="1" applyAlignment="1">
      <alignment textRotation="90"/>
    </xf>
    <xf numFmtId="171" fontId="0" fillId="12" borderId="23" xfId="1" applyNumberFormat="1" applyFont="1" applyFill="1" applyBorder="1"/>
    <xf numFmtId="171" fontId="0" fillId="12" borderId="38" xfId="1" applyNumberFormat="1" applyFont="1" applyFill="1" applyBorder="1"/>
    <xf numFmtId="0" fontId="0" fillId="14" borderId="40" xfId="0" applyFill="1" applyBorder="1" applyAlignment="1">
      <alignment textRotation="90"/>
    </xf>
    <xf numFmtId="0" fontId="0" fillId="14" borderId="40" xfId="0" applyFill="1" applyBorder="1"/>
    <xf numFmtId="0" fontId="0" fillId="14" borderId="41" xfId="0" applyFill="1" applyBorder="1"/>
    <xf numFmtId="0" fontId="0" fillId="14" borderId="39" xfId="0" applyFill="1" applyBorder="1" applyAlignment="1">
      <alignment horizontal="center" vertical="center"/>
    </xf>
    <xf numFmtId="0" fontId="0" fillId="14" borderId="40" xfId="0" applyFill="1" applyBorder="1" applyAlignment="1">
      <alignment horizontal="center" vertical="center"/>
    </xf>
    <xf numFmtId="0" fontId="34" fillId="0" borderId="43" xfId="0" applyFont="1" applyBorder="1" applyAlignment="1">
      <alignment horizontal="center" vertical="center"/>
    </xf>
    <xf numFmtId="0" fontId="34" fillId="0" borderId="44" xfId="0" applyFont="1" applyBorder="1" applyAlignment="1">
      <alignment horizontal="center" vertical="center"/>
    </xf>
    <xf numFmtId="0" fontId="34" fillId="0" borderId="45" xfId="0" applyFont="1" applyBorder="1" applyAlignment="1">
      <alignment horizontal="center" vertical="center"/>
    </xf>
    <xf numFmtId="0" fontId="34" fillId="0" borderId="36" xfId="0" applyFont="1" applyBorder="1" applyAlignment="1">
      <alignment horizontal="center" vertical="center"/>
    </xf>
    <xf numFmtId="0" fontId="34" fillId="0" borderId="42" xfId="0" applyFont="1" applyBorder="1" applyAlignment="1">
      <alignment horizontal="center" vertical="center"/>
    </xf>
    <xf numFmtId="0" fontId="34" fillId="0" borderId="0" xfId="0" applyFont="1" applyAlignment="1">
      <alignment horizontal="center" vertical="center"/>
    </xf>
    <xf numFmtId="0" fontId="34" fillId="0" borderId="35" xfId="0" applyFont="1" applyBorder="1" applyAlignment="1">
      <alignment horizontal="center" vertical="center"/>
    </xf>
    <xf numFmtId="0" fontId="0" fillId="17" borderId="25" xfId="0" applyFill="1" applyBorder="1" applyAlignment="1">
      <alignment horizontal="center" textRotation="90"/>
    </xf>
    <xf numFmtId="0" fontId="0" fillId="17" borderId="22" xfId="0" applyFill="1" applyBorder="1" applyAlignment="1">
      <alignment horizontal="center" textRotation="90"/>
    </xf>
    <xf numFmtId="0" fontId="0" fillId="0" borderId="0" xfId="0" applyAlignment="1">
      <alignment horizontal="center"/>
    </xf>
    <xf numFmtId="0" fontId="0" fillId="15" borderId="46" xfId="0" applyFill="1" applyBorder="1" applyAlignment="1">
      <alignment horizontal="center" textRotation="90"/>
    </xf>
    <xf numFmtId="0" fontId="0" fillId="15" borderId="47" xfId="0" applyFill="1" applyBorder="1" applyAlignment="1">
      <alignment horizontal="center" textRotation="90"/>
    </xf>
    <xf numFmtId="0" fontId="0" fillId="15" borderId="48" xfId="0" applyFill="1" applyBorder="1" applyAlignment="1">
      <alignment horizontal="center" textRotation="90"/>
    </xf>
    <xf numFmtId="0" fontId="0" fillId="14" borderId="26" xfId="0" applyFill="1" applyBorder="1" applyAlignment="1">
      <alignment horizontal="center" textRotation="90"/>
    </xf>
    <xf numFmtId="0" fontId="0" fillId="14" borderId="28" xfId="0" applyFill="1" applyBorder="1" applyAlignment="1">
      <alignment horizontal="center" textRotation="90"/>
    </xf>
    <xf numFmtId="0" fontId="0" fillId="13" borderId="22" xfId="0" applyFill="1" applyBorder="1" applyAlignment="1">
      <alignment horizontal="center" vertical="center"/>
    </xf>
    <xf numFmtId="0" fontId="0" fillId="13" borderId="33" xfId="0" applyFill="1" applyBorder="1" applyAlignment="1">
      <alignment horizontal="center" vertical="center"/>
    </xf>
    <xf numFmtId="0" fontId="0" fillId="12" borderId="37" xfId="0" applyFill="1" applyBorder="1" applyAlignment="1">
      <alignment horizontal="center" vertical="center"/>
    </xf>
    <xf numFmtId="0" fontId="0" fillId="12" borderId="25" xfId="0" applyFill="1" applyBorder="1" applyAlignment="1">
      <alignment horizontal="center" vertical="center"/>
    </xf>
    <xf numFmtId="0" fontId="0" fillId="12" borderId="26" xfId="0" applyFill="1" applyBorder="1" applyAlignment="1">
      <alignment horizontal="center" vertical="center"/>
    </xf>
    <xf numFmtId="0" fontId="0" fillId="13" borderId="24" xfId="0" applyFill="1" applyBorder="1" applyAlignment="1">
      <alignment horizontal="center" vertical="center"/>
    </xf>
    <xf numFmtId="0" fontId="0" fillId="13" borderId="25" xfId="0" applyFill="1" applyBorder="1" applyAlignment="1">
      <alignment horizontal="center" vertical="center"/>
    </xf>
    <xf numFmtId="0" fontId="0" fillId="13" borderId="32" xfId="0" applyFill="1" applyBorder="1" applyAlignment="1">
      <alignment horizontal="center" vertical="center"/>
    </xf>
    <xf numFmtId="0" fontId="0" fillId="16" borderId="24" xfId="0" applyFill="1" applyBorder="1" applyAlignment="1">
      <alignment horizontal="center" textRotation="90"/>
    </xf>
    <xf numFmtId="0" fontId="0" fillId="16" borderId="27" xfId="0" applyFill="1" applyBorder="1" applyAlignment="1">
      <alignment horizontal="center" textRotation="90"/>
    </xf>
    <xf numFmtId="0" fontId="0" fillId="12" borderId="22" xfId="0" applyFill="1" applyBorder="1" applyAlignment="1">
      <alignment horizontal="center" vertical="center"/>
    </xf>
    <xf numFmtId="0" fontId="18" fillId="0" borderId="0" xfId="3" applyFont="1" applyBorder="1" applyAlignment="1" applyProtection="1">
      <alignment horizontal="left" vertical="center"/>
    </xf>
    <xf numFmtId="167" fontId="24" fillId="0" borderId="2" xfId="2" applyNumberFormat="1" applyFont="1" applyBorder="1" applyAlignment="1" applyProtection="1">
      <alignment horizontal="center" vertical="center" shrinkToFit="1"/>
      <protection locked="0"/>
    </xf>
    <xf numFmtId="0" fontId="6" fillId="0" borderId="3" xfId="2" applyFont="1" applyBorder="1" applyAlignment="1">
      <alignment horizontal="center" vertical="center"/>
    </xf>
    <xf numFmtId="0" fontId="6" fillId="0" borderId="4" xfId="2" applyFont="1" applyBorder="1" applyAlignment="1">
      <alignment horizontal="center" vertical="center"/>
    </xf>
    <xf numFmtId="0" fontId="6" fillId="0" borderId="5" xfId="2" applyFont="1" applyBorder="1" applyAlignment="1">
      <alignment horizontal="center" vertical="center"/>
    </xf>
    <xf numFmtId="167" fontId="24" fillId="0" borderId="6" xfId="2" applyNumberFormat="1" applyFont="1" applyBorder="1" applyAlignment="1" applyProtection="1">
      <alignment horizontal="center" vertical="center" shrinkToFit="1"/>
      <protection locked="0"/>
    </xf>
    <xf numFmtId="168" fontId="24" fillId="0" borderId="3" xfId="2" applyNumberFormat="1" applyFont="1" applyBorder="1" applyAlignment="1">
      <alignment horizontal="center" vertical="center"/>
    </xf>
    <xf numFmtId="168" fontId="24" fillId="0" borderId="4" xfId="2" applyNumberFormat="1" applyFont="1" applyBorder="1" applyAlignment="1">
      <alignment horizontal="center" vertical="center"/>
    </xf>
    <xf numFmtId="168" fontId="24" fillId="0" borderId="5" xfId="2" applyNumberFormat="1" applyFont="1" applyBorder="1" applyAlignment="1">
      <alignment horizontal="center" vertical="center"/>
    </xf>
    <xf numFmtId="0" fontId="14" fillId="0" borderId="14" xfId="2" applyBorder="1" applyAlignment="1">
      <alignment horizontal="center" vertical="center" textRotation="90" wrapText="1"/>
    </xf>
    <xf numFmtId="0" fontId="14" fillId="0" borderId="17" xfId="2" applyBorder="1" applyAlignment="1">
      <alignment horizontal="center" vertical="center" textRotation="90" wrapText="1"/>
    </xf>
    <xf numFmtId="0" fontId="14" fillId="0" borderId="19" xfId="2" applyBorder="1" applyAlignment="1">
      <alignment horizontal="center" vertical="center" textRotation="90" wrapText="1"/>
    </xf>
  </cellXfs>
  <cellStyles count="6">
    <cellStyle name="Comma" xfId="1" builtinId="3"/>
    <cellStyle name="Hyperlink" xfId="3" builtinId="8"/>
    <cellStyle name="Normal" xfId="0" builtinId="0"/>
    <cellStyle name="Normal 2" xfId="2" xr:uid="{96246FB9-2681-41FC-984C-6CFA735E6CDF}"/>
    <cellStyle name="Percent" xfId="5" builtinId="5"/>
    <cellStyle name="Percent 2" xfId="4" xr:uid="{0A258606-A35E-4AFA-B384-A05E77D687E5}"/>
  </cellStyles>
  <dxfs count="7">
    <dxf>
      <fill>
        <patternFill>
          <bgColor rgb="FFFF0000"/>
        </patternFill>
      </fill>
    </dxf>
    <dxf>
      <fill>
        <patternFill>
          <bgColor rgb="FF92D050"/>
        </patternFill>
      </fill>
    </dxf>
    <dxf>
      <border>
        <left style="thin">
          <color rgb="FFC00000"/>
        </left>
        <right style="thin">
          <color rgb="FFC00000"/>
        </right>
        <vertical/>
        <horizontal/>
      </border>
    </dxf>
    <dxf>
      <font>
        <color theme="0"/>
      </font>
      <fill>
        <patternFill>
          <bgColor theme="5"/>
        </patternFill>
      </fill>
    </dxf>
    <dxf>
      <fill>
        <patternFill>
          <bgColor rgb="FFED6F96"/>
        </patternFill>
      </fill>
    </dxf>
    <dxf>
      <fill>
        <patternFill>
          <bgColor rgb="FFC85CDE"/>
        </patternFill>
      </fill>
    </dxf>
    <dxf>
      <fill>
        <patternFill>
          <bgColor rgb="FF57D7C8"/>
        </patternFill>
      </fill>
    </dxf>
  </dxfs>
  <tableStyles count="0" defaultTableStyle="TableStyleMedium2" defaultPivotStyle="PivotStyleLight16"/>
  <colors>
    <mruColors>
      <color rgb="FFFF9F9F"/>
      <color rgb="FF8FFFC2"/>
      <color rgb="FFF8FEDA"/>
      <color rgb="FFE8F9FC"/>
      <color rgb="FFB7ECFF"/>
      <color rgb="FF00FE73"/>
      <color rgb="FFFFDDEE"/>
      <color rgb="FF57D7C8"/>
      <color rgb="FFFFE38B"/>
      <color rgb="FFC85C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alcChain" Target="calcChain.xml"/><Relationship Id="rId5" Type="http://schemas.openxmlformats.org/officeDocument/2006/relationships/pivotCacheDefinition" Target="pivotCache/pivotCacheDefinition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800" b="1"/>
              <a:t>OA Project Completion Status</a:t>
            </a:r>
          </a:p>
        </c:rich>
      </c:tx>
      <c:layout>
        <c:manualLayout>
          <c:xMode val="edge"/>
          <c:yMode val="edge"/>
          <c:x val="0.45196571579264994"/>
          <c:y val="1.4016642831935763E-2"/>
        </c:manualLayout>
      </c:layout>
      <c:overlay val="0"/>
      <c:spPr>
        <a:solidFill>
          <a:schemeClr val="bg1"/>
        </a:solid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6878759583142939E-2"/>
          <c:y val="0.10193603499525285"/>
          <c:w val="0.96078594465010625"/>
          <c:h val="0.6651128795012945"/>
        </c:manualLayout>
      </c:layout>
      <c:lineChart>
        <c:grouping val="standard"/>
        <c:varyColors val="0"/>
        <c:ser>
          <c:idx val="0"/>
          <c:order val="0"/>
          <c:tx>
            <c:strRef>
              <c:f>'Summary OA'!$M$121</c:f>
              <c:strCache>
                <c:ptCount val="1"/>
                <c:pt idx="0">
                  <c:v>Completed</c:v>
                </c:pt>
              </c:strCache>
            </c:strRef>
          </c:tx>
          <c:spPr>
            <a:ln w="28575" cap="rnd">
              <a:solidFill>
                <a:srgbClr val="00B0F0"/>
              </a:solidFill>
              <a:round/>
            </a:ln>
            <a:effectLst/>
          </c:spPr>
          <c:marker>
            <c:symbol val="none"/>
          </c:marker>
          <c:dLbls>
            <c:dLbl>
              <c:idx val="4"/>
              <c:layout>
                <c:manualLayout>
                  <c:x val="-1.345668629100084E-2"/>
                  <c:y val="5.25624106197591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60-42A0-84BD-84E4496F30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'Summary OA'!$K$122:$L$141</c:f>
              <c:multiLvlStrCache>
                <c:ptCount val="20"/>
                <c:lvl>
                  <c:pt idx="0">
                    <c:v>Jan</c:v>
                  </c:pt>
                  <c:pt idx="1">
                    <c:v>Feb</c:v>
                  </c:pt>
                  <c:pt idx="2">
                    <c:v>Mar</c:v>
                  </c:pt>
                  <c:pt idx="3">
                    <c:v>Apr</c:v>
                  </c:pt>
                  <c:pt idx="4">
                    <c:v>May</c:v>
                  </c:pt>
                  <c:pt idx="5">
                    <c:v>Jun</c:v>
                  </c:pt>
                  <c:pt idx="6">
                    <c:v>Jul</c:v>
                  </c:pt>
                  <c:pt idx="7">
                    <c:v>Aug</c:v>
                  </c:pt>
                  <c:pt idx="8">
                    <c:v>Sep</c:v>
                  </c:pt>
                  <c:pt idx="9">
                    <c:v>Oct</c:v>
                  </c:pt>
                  <c:pt idx="10">
                    <c:v>Nov</c:v>
                  </c:pt>
                  <c:pt idx="11">
                    <c:v>Dec</c:v>
                  </c:pt>
                  <c:pt idx="12">
                    <c:v>Feb</c:v>
                  </c:pt>
                  <c:pt idx="13">
                    <c:v>Mar</c:v>
                  </c:pt>
                  <c:pt idx="14">
                    <c:v>Apr</c:v>
                  </c:pt>
                  <c:pt idx="15">
                    <c:v>May</c:v>
                  </c:pt>
                  <c:pt idx="16">
                    <c:v>Jun</c:v>
                  </c:pt>
                  <c:pt idx="17">
                    <c:v>Jul</c:v>
                  </c:pt>
                  <c:pt idx="18">
                    <c:v>Aug</c:v>
                  </c:pt>
                  <c:pt idx="19">
                    <c:v>Sep</c:v>
                  </c:pt>
                </c:lvl>
                <c:lvl>
                  <c:pt idx="0">
                    <c:v>2024</c:v>
                  </c:pt>
                  <c:pt idx="12">
                    <c:v>2025</c:v>
                  </c:pt>
                </c:lvl>
              </c:multiLvlStrCache>
            </c:multiLvlStrRef>
          </c:cat>
          <c:val>
            <c:numRef>
              <c:f>'Summary OA'!$M$122:$M$141</c:f>
              <c:numCache>
                <c:formatCode>General</c:formatCode>
                <c:ptCount val="20"/>
                <c:pt idx="0">
                  <c:v>2</c:v>
                </c:pt>
                <c:pt idx="1">
                  <c:v>7</c:v>
                </c:pt>
                <c:pt idx="2">
                  <c:v>12</c:v>
                </c:pt>
                <c:pt idx="3">
                  <c:v>15</c:v>
                </c:pt>
                <c:pt idx="4">
                  <c:v>21</c:v>
                </c:pt>
              </c:numCache>
            </c:numRef>
          </c:val>
          <c:smooth val="1"/>
          <c:extLst>
            <c:ext xmlns:c16="http://schemas.microsoft.com/office/drawing/2014/chart" uri="{C3380CC4-5D6E-409C-BE32-E72D297353CC}">
              <c16:uniqueId val="{00000000-1260-42A0-84BD-84E4496F30A8}"/>
            </c:ext>
          </c:extLst>
        </c:ser>
        <c:ser>
          <c:idx val="1"/>
          <c:order val="1"/>
          <c:tx>
            <c:strRef>
              <c:f>'Summary OA'!$N$121</c:f>
              <c:strCache>
                <c:ptCount val="1"/>
                <c:pt idx="0">
                  <c:v>OA List</c:v>
                </c:pt>
              </c:strCache>
            </c:strRef>
          </c:tx>
          <c:spPr>
            <a:ln w="28575" cap="rnd">
              <a:solidFill>
                <a:srgbClr val="FFC000"/>
              </a:solidFill>
              <a:round/>
            </a:ln>
            <a:effectLst/>
          </c:spPr>
          <c:marker>
            <c:symbol val="none"/>
          </c:marker>
          <c:dLbls>
            <c:dLbl>
              <c:idx val="4"/>
              <c:layout>
                <c:manualLayout>
                  <c:x val="-1.345668629100084E-2"/>
                  <c:y val="-4.9058249911775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260-42A0-84BD-84E4496F30A8}"/>
                </c:ext>
              </c:extLst>
            </c:dLbl>
            <c:dLbl>
              <c:idx val="9"/>
              <c:layout>
                <c:manualLayout>
                  <c:x val="-1.345668629100084E-2"/>
                  <c:y val="-5.25624106197591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260-42A0-84BD-84E4496F30A8}"/>
                </c:ext>
              </c:extLst>
            </c:dLbl>
            <c:dLbl>
              <c:idx val="11"/>
              <c:layout>
                <c:manualLayout>
                  <c:x val="-1.3456686291000924E-2"/>
                  <c:y val="-5.2562410619759109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260-42A0-84BD-84E4496F30A8}"/>
                </c:ext>
              </c:extLst>
            </c:dLbl>
            <c:dLbl>
              <c:idx val="16"/>
              <c:layout>
                <c:manualLayout>
                  <c:x val="-1.6820857863751051E-2"/>
                  <c:y val="-4.20499284958072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260-42A0-84BD-84E4496F30A8}"/>
                </c:ext>
              </c:extLst>
            </c:dLbl>
            <c:dLbl>
              <c:idx val="19"/>
              <c:layout>
                <c:manualLayout>
                  <c:x val="-1.5699467339500981E-2"/>
                  <c:y val="-4.5554089203791226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260-42A0-84BD-84E4496F30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'Summary OA'!$K$122:$L$141</c:f>
              <c:multiLvlStrCache>
                <c:ptCount val="20"/>
                <c:lvl>
                  <c:pt idx="0">
                    <c:v>Jan</c:v>
                  </c:pt>
                  <c:pt idx="1">
                    <c:v>Feb</c:v>
                  </c:pt>
                  <c:pt idx="2">
                    <c:v>Mar</c:v>
                  </c:pt>
                  <c:pt idx="3">
                    <c:v>Apr</c:v>
                  </c:pt>
                  <c:pt idx="4">
                    <c:v>May</c:v>
                  </c:pt>
                  <c:pt idx="5">
                    <c:v>Jun</c:v>
                  </c:pt>
                  <c:pt idx="6">
                    <c:v>Jul</c:v>
                  </c:pt>
                  <c:pt idx="7">
                    <c:v>Aug</c:v>
                  </c:pt>
                  <c:pt idx="8">
                    <c:v>Sep</c:v>
                  </c:pt>
                  <c:pt idx="9">
                    <c:v>Oct</c:v>
                  </c:pt>
                  <c:pt idx="10">
                    <c:v>Nov</c:v>
                  </c:pt>
                  <c:pt idx="11">
                    <c:v>Dec</c:v>
                  </c:pt>
                  <c:pt idx="12">
                    <c:v>Feb</c:v>
                  </c:pt>
                  <c:pt idx="13">
                    <c:v>Mar</c:v>
                  </c:pt>
                  <c:pt idx="14">
                    <c:v>Apr</c:v>
                  </c:pt>
                  <c:pt idx="15">
                    <c:v>May</c:v>
                  </c:pt>
                  <c:pt idx="16">
                    <c:v>Jun</c:v>
                  </c:pt>
                  <c:pt idx="17">
                    <c:v>Jul</c:v>
                  </c:pt>
                  <c:pt idx="18">
                    <c:v>Aug</c:v>
                  </c:pt>
                  <c:pt idx="19">
                    <c:v>Sep</c:v>
                  </c:pt>
                </c:lvl>
                <c:lvl>
                  <c:pt idx="0">
                    <c:v>2024</c:v>
                  </c:pt>
                  <c:pt idx="12">
                    <c:v>2025</c:v>
                  </c:pt>
                </c:lvl>
              </c:multiLvlStrCache>
            </c:multiLvlStrRef>
          </c:cat>
          <c:val>
            <c:numRef>
              <c:f>'Summary OA'!$N$122:$N$141</c:f>
              <c:numCache>
                <c:formatCode>General</c:formatCode>
                <c:ptCount val="20"/>
                <c:pt idx="0">
                  <c:v>2</c:v>
                </c:pt>
                <c:pt idx="1">
                  <c:v>7</c:v>
                </c:pt>
                <c:pt idx="2">
                  <c:v>12</c:v>
                </c:pt>
                <c:pt idx="3">
                  <c:v>17</c:v>
                </c:pt>
                <c:pt idx="4">
                  <c:v>25</c:v>
                </c:pt>
                <c:pt idx="5">
                  <c:v>31</c:v>
                </c:pt>
                <c:pt idx="6">
                  <c:v>33</c:v>
                </c:pt>
                <c:pt idx="7">
                  <c:v>36</c:v>
                </c:pt>
                <c:pt idx="8">
                  <c:v>39</c:v>
                </c:pt>
                <c:pt idx="9">
                  <c:v>45</c:v>
                </c:pt>
                <c:pt idx="10">
                  <c:v>48</c:v>
                </c:pt>
                <c:pt idx="11">
                  <c:v>51</c:v>
                </c:pt>
                <c:pt idx="12">
                  <c:v>54</c:v>
                </c:pt>
                <c:pt idx="13">
                  <c:v>57</c:v>
                </c:pt>
                <c:pt idx="14">
                  <c:v>61</c:v>
                </c:pt>
                <c:pt idx="15">
                  <c:v>65</c:v>
                </c:pt>
                <c:pt idx="16">
                  <c:v>68</c:v>
                </c:pt>
                <c:pt idx="17">
                  <c:v>72</c:v>
                </c:pt>
                <c:pt idx="18">
                  <c:v>73</c:v>
                </c:pt>
                <c:pt idx="19">
                  <c:v>77</c:v>
                </c:pt>
              </c:numCache>
            </c:numRef>
          </c:val>
          <c:smooth val="1"/>
          <c:extLst>
            <c:ext xmlns:c16="http://schemas.microsoft.com/office/drawing/2014/chart" uri="{C3380CC4-5D6E-409C-BE32-E72D297353CC}">
              <c16:uniqueId val="{00000001-1260-42A0-84BD-84E4496F30A8}"/>
            </c:ext>
          </c:extLst>
        </c:ser>
        <c:dLbls>
          <c:showLegendKey val="0"/>
          <c:showVal val="0"/>
          <c:showCatName val="0"/>
          <c:showSerName val="0"/>
          <c:showPercent val="0"/>
          <c:showBubbleSize val="0"/>
        </c:dLbls>
        <c:smooth val="0"/>
        <c:axId val="1517947887"/>
        <c:axId val="1517929647"/>
      </c:lineChart>
      <c:catAx>
        <c:axId val="15179478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517929647"/>
        <c:crosses val="autoZero"/>
        <c:auto val="1"/>
        <c:lblAlgn val="ctr"/>
        <c:lblOffset val="100"/>
        <c:noMultiLvlLbl val="0"/>
      </c:catAx>
      <c:valAx>
        <c:axId val="15179296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7947887"/>
        <c:crosses val="autoZero"/>
        <c:crossBetween val="between"/>
      </c:valAx>
      <c:spPr>
        <a:noFill/>
        <a:ln>
          <a:noFill/>
        </a:ln>
        <a:effectLst/>
      </c:spPr>
    </c:plotArea>
    <c:legend>
      <c:legendPos val="b"/>
      <c:layout>
        <c:manualLayout>
          <c:xMode val="edge"/>
          <c:yMode val="edge"/>
          <c:x val="0.5165932627893165"/>
          <c:y val="0.91984190992761827"/>
          <c:w val="0.1492286670253368"/>
          <c:h val="5.913312582447798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G$2" horiz="1" max="100" min="1" page="0" val="16"/>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80681</xdr:colOff>
      <xdr:row>23</xdr:row>
      <xdr:rowOff>66393</xdr:rowOff>
    </xdr:from>
    <xdr:to>
      <xdr:col>34</xdr:col>
      <xdr:colOff>364750</xdr:colOff>
      <xdr:row>42</xdr:row>
      <xdr:rowOff>93933</xdr:rowOff>
    </xdr:to>
    <xdr:grpSp>
      <xdr:nvGrpSpPr>
        <xdr:cNvPr id="16" name="Group 15">
          <a:extLst>
            <a:ext uri="{FF2B5EF4-FFF2-40B4-BE49-F238E27FC236}">
              <a16:creationId xmlns:a16="http://schemas.microsoft.com/office/drawing/2014/main" id="{00000000-0008-0000-0000-000010000000}"/>
            </a:ext>
          </a:extLst>
        </xdr:cNvPr>
        <xdr:cNvGrpSpPr/>
      </xdr:nvGrpSpPr>
      <xdr:grpSpPr>
        <a:xfrm>
          <a:off x="223556" y="4705068"/>
          <a:ext cx="11695019" cy="3647040"/>
          <a:chOff x="114299" y="4739246"/>
          <a:chExt cx="11254628" cy="3647040"/>
        </a:xfrm>
      </xdr:grpSpPr>
      <xdr:sp macro="" textlink="">
        <xdr:nvSpPr>
          <xdr:cNvPr id="14" name="Rectangle 13">
            <a:extLst>
              <a:ext uri="{FF2B5EF4-FFF2-40B4-BE49-F238E27FC236}">
                <a16:creationId xmlns:a16="http://schemas.microsoft.com/office/drawing/2014/main" id="{00000000-0008-0000-0000-00000E000000}"/>
              </a:ext>
            </a:extLst>
          </xdr:cNvPr>
          <xdr:cNvSpPr/>
        </xdr:nvSpPr>
        <xdr:spPr>
          <a:xfrm>
            <a:off x="132522" y="4755191"/>
            <a:ext cx="6765917" cy="3619500"/>
          </a:xfrm>
          <a:prstGeom prst="rect">
            <a:avLst/>
          </a:prstGeom>
          <a:solidFill>
            <a:srgbClr val="E8F9F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5" name="Rectangle 14">
            <a:extLst>
              <a:ext uri="{FF2B5EF4-FFF2-40B4-BE49-F238E27FC236}">
                <a16:creationId xmlns:a16="http://schemas.microsoft.com/office/drawing/2014/main" id="{00000000-0008-0000-0000-00000F000000}"/>
              </a:ext>
            </a:extLst>
          </xdr:cNvPr>
          <xdr:cNvSpPr/>
        </xdr:nvSpPr>
        <xdr:spPr>
          <a:xfrm>
            <a:off x="6893470" y="4766786"/>
            <a:ext cx="4471731" cy="3619500"/>
          </a:xfrm>
          <a:prstGeom prst="rect">
            <a:avLst/>
          </a:prstGeom>
          <a:solidFill>
            <a:srgbClr val="F8FED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7" name="Group 6">
            <a:extLst>
              <a:ext uri="{FF2B5EF4-FFF2-40B4-BE49-F238E27FC236}">
                <a16:creationId xmlns:a16="http://schemas.microsoft.com/office/drawing/2014/main" id="{00000000-0008-0000-0000-000007000000}"/>
              </a:ext>
            </a:extLst>
          </xdr:cNvPr>
          <xdr:cNvGrpSpPr/>
        </xdr:nvGrpSpPr>
        <xdr:grpSpPr>
          <a:xfrm>
            <a:off x="114299" y="4739246"/>
            <a:ext cx="11254628" cy="3624263"/>
            <a:chOff x="114299" y="4729161"/>
            <a:chExt cx="11325225" cy="3624263"/>
          </a:xfrm>
        </xdr:grpSpPr>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114299" y="4729161"/>
            <a:ext cx="11325225" cy="362426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990850" y="6957396"/>
              <a:ext cx="561975" cy="224454"/>
            </a:xfrm>
            <a:prstGeom prst="roundRect">
              <a:avLst>
                <a:gd name="adj" fmla="val 41247"/>
              </a:avLst>
            </a:prstGeom>
            <a:solidFill>
              <a:srgbClr val="B7EC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200" b="1"/>
                <a:t>84%</a:t>
              </a:r>
            </a:p>
          </xdr:txBody>
        </xdr:sp>
      </xdr:grpSp>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flipH="1" flipV="1">
            <a:off x="6899204" y="5111089"/>
            <a:ext cx="5861" cy="2595196"/>
          </a:xfrm>
          <a:prstGeom prst="line">
            <a:avLst/>
          </a:prstGeom>
          <a:ln>
            <a:solidFill>
              <a:schemeClr val="bg1">
                <a:lumMod val="75000"/>
              </a:schemeClr>
            </a:solidFill>
            <a:prstDash val="lg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2988609" y="5086910"/>
            <a:ext cx="548612"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a:t>2024</a:t>
            </a:r>
          </a:p>
        </xdr:txBody>
      </xdr:sp>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9020735" y="5086910"/>
            <a:ext cx="548612"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a:t>2025</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352425</xdr:colOff>
      <xdr:row>5</xdr:row>
      <xdr:rowOff>114300</xdr:rowOff>
    </xdr:from>
    <xdr:to>
      <xdr:col>27</xdr:col>
      <xdr:colOff>123825</xdr:colOff>
      <xdr:row>10</xdr:row>
      <xdr:rowOff>4233</xdr:rowOff>
    </xdr:to>
    <xdr:sp macro="" textlink="">
      <xdr:nvSpPr>
        <xdr:cNvPr id="2" name="Text Box 44" hidden="1">
          <a:extLst>
            <a:ext uri="{FF2B5EF4-FFF2-40B4-BE49-F238E27FC236}">
              <a16:creationId xmlns:a16="http://schemas.microsoft.com/office/drawing/2014/main" id="{00000000-0008-0000-0100-000002000000}"/>
            </a:ext>
          </a:extLst>
        </xdr:cNvPr>
        <xdr:cNvSpPr txBox="1">
          <a:spLocks noChangeArrowheads="1"/>
        </xdr:cNvSpPr>
      </xdr:nvSpPr>
      <xdr:spPr bwMode="auto">
        <a:xfrm>
          <a:off x="4953000" y="1371600"/>
          <a:ext cx="3419475" cy="109960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7</xdr:col>
          <xdr:colOff>95250</xdr:colOff>
          <xdr:row>1</xdr:row>
          <xdr:rowOff>123825</xdr:rowOff>
        </xdr:from>
        <xdr:to>
          <xdr:col>25</xdr:col>
          <xdr:colOff>104775</xdr:colOff>
          <xdr:row>2</xdr:row>
          <xdr:rowOff>114300</xdr:rowOff>
        </xdr:to>
        <xdr:sp macro="" textlink="">
          <xdr:nvSpPr>
            <xdr:cNvPr id="4097" name="Scroll Bar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7</xdr:col>
      <xdr:colOff>276225</xdr:colOff>
      <xdr:row>1</xdr:row>
      <xdr:rowOff>38100</xdr:rowOff>
    </xdr:from>
    <xdr:to>
      <xdr:col>10</xdr:col>
      <xdr:colOff>276225</xdr:colOff>
      <xdr:row>9</xdr:row>
      <xdr:rowOff>180975</xdr:rowOff>
    </xdr:to>
    <mc:AlternateContent xmlns:mc="http://schemas.openxmlformats.org/markup-compatibility/2006" xmlns:a14="http://schemas.microsoft.com/office/drawing/2010/main">
      <mc:Choice Requires="a14">
        <xdr:graphicFrame macro="">
          <xdr:nvGraphicFramePr>
            <xdr:cNvPr id="2" name="Priority">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microsoft.com/office/drawing/2010/slicer">
              <sle:slicer xmlns:sle="http://schemas.microsoft.com/office/drawing/2010/slicer" name="Priority"/>
            </a:graphicData>
          </a:graphic>
        </xdr:graphicFrame>
      </mc:Choice>
      <mc:Fallback xmlns="">
        <xdr:sp macro="" textlink="">
          <xdr:nvSpPr>
            <xdr:cNvPr id="0" name=""/>
            <xdr:cNvSpPr>
              <a:spLocks noTextEdit="1"/>
            </xdr:cNvSpPr>
          </xdr:nvSpPr>
          <xdr:spPr>
            <a:xfrm>
              <a:off x="7781925" y="228600"/>
              <a:ext cx="1828800" cy="16668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t.support" refreshedDate="45425.699345717592" createdVersion="8" refreshedVersion="8" minRefreshableVersion="3" recordCount="70" xr:uid="{EECF5803-E04A-4190-9DEF-EB4BDB195E9D}">
  <cacheSource type="worksheet">
    <worksheetSource ref="A1:J71" sheet="OA List"/>
  </cacheSource>
  <cacheFields count="10">
    <cacheField name="SL." numFmtId="0">
      <sharedItems/>
    </cacheField>
    <cacheField name="Application List" numFmtId="0">
      <sharedItems/>
    </cacheField>
    <cacheField name="Department" numFmtId="0">
      <sharedItems count="16">
        <s v="Production"/>
        <s v="Procurement"/>
        <s v="Accounts"/>
        <s v="IA/IT"/>
        <s v="IE"/>
        <s v="Packing "/>
        <s v="QC"/>
        <s v="Admin"/>
        <s v="PC"/>
        <s v="HCM"/>
        <s v="Packing"/>
        <s v="IQC"/>
        <s v="Purchase"/>
        <s v="WH"/>
        <s v="Merchandising"/>
        <s v="IA" u="1"/>
      </sharedItems>
    </cacheField>
    <cacheField name="Priority" numFmtId="0">
      <sharedItems containsBlank="1" count="4">
        <s v="High"/>
        <s v="Medium"/>
        <s v="Low"/>
        <m u="1"/>
      </sharedItems>
    </cacheField>
    <cacheField name="Requested By" numFmtId="0">
      <sharedItems/>
    </cacheField>
    <cacheField name="Benefits" numFmtId="0">
      <sharedItems containsBlank="1" longText="1"/>
    </cacheField>
    <cacheField name="Status" numFmtId="0">
      <sharedItems/>
    </cacheField>
    <cacheField name="Progress Description" numFmtId="0">
      <sharedItems containsNonDate="0" containsString="0" containsBlank="1"/>
    </cacheField>
    <cacheField name="Progress %" numFmtId="0">
      <sharedItems containsString="0" containsBlank="1" containsNumber="1" minValue="0" maxValue="1"/>
    </cacheField>
    <cacheField name="Function" numFmtId="0">
      <sharedItems containsBlank="1" longText="1"/>
    </cacheField>
  </cacheFields>
  <extLst>
    <ext xmlns:x14="http://schemas.microsoft.com/office/spreadsheetml/2009/9/main" uri="{725AE2AE-9491-48be-B2B4-4EB974FC3084}">
      <x14:pivotCacheDefinition pivotCacheId="998773890"/>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d. Sajadul Islam" refreshedDate="45445.373457986112" createdVersion="8" refreshedVersion="8" minRefreshableVersion="3" recordCount="80" xr:uid="{322171ED-167C-4EC4-9272-514F6979F488}">
  <cacheSource type="worksheet">
    <worksheetSource ref="A1:O81" sheet="OA List"/>
  </cacheSource>
  <cacheFields count="18">
    <cacheField name="SL." numFmtId="0">
      <sharedItems containsMixedTypes="1" containsNumber="1" containsInteger="1" minValue="79" maxValue="80"/>
    </cacheField>
    <cacheField name="Application List" numFmtId="0">
      <sharedItems/>
    </cacheField>
    <cacheField name="Department" numFmtId="0">
      <sharedItems count="16">
        <s v="Production"/>
        <s v="Procurement"/>
        <s v="Accounts"/>
        <s v="IA/IT"/>
        <s v="IE"/>
        <s v="Packing "/>
        <s v="QC"/>
        <s v="Admin"/>
        <s v="PC"/>
        <s v="HCM"/>
        <s v="Packing"/>
        <s v="IQC"/>
        <s v="Purchase"/>
        <s v="WH"/>
        <s v="Merchandising"/>
        <s v="PC/Merch"/>
      </sharedItems>
    </cacheField>
    <cacheField name="Priority" numFmtId="0">
      <sharedItems/>
    </cacheField>
    <cacheField name="Requested By" numFmtId="0">
      <sharedItems/>
    </cacheField>
    <cacheField name="Benefits" numFmtId="0">
      <sharedItems containsBlank="1" longText="1"/>
    </cacheField>
    <cacheField name="Status" numFmtId="0">
      <sharedItems count="3">
        <s v="Completed"/>
        <s v="Pending "/>
        <s v="WIP"/>
      </sharedItems>
    </cacheField>
    <cacheField name="Progress Description" numFmtId="0">
      <sharedItems containsBlank="1"/>
    </cacheField>
    <cacheField name="Progress %" numFmtId="0">
      <sharedItems containsString="0" containsBlank="1" containsNumber="1" minValue="0" maxValue="1"/>
    </cacheField>
    <cacheField name="Function" numFmtId="0">
      <sharedItems containsBlank="1" longText="1"/>
    </cacheField>
    <cacheField name="Developed by " numFmtId="0">
      <sharedItems containsBlank="1"/>
    </cacheField>
    <cacheField name="Start Date" numFmtId="0">
      <sharedItems containsSemiMixedTypes="0" containsNonDate="0" containsDate="1" containsString="0" minDate="2023-10-15T00:00:00" maxDate="2025-09-21T00:00:00"/>
    </cacheField>
    <cacheField name="End Date" numFmtId="166">
      <sharedItems containsSemiMixedTypes="0" containsNonDate="0" containsDate="1" containsString="0" minDate="2023-10-20T00:00:00" maxDate="2025-09-26T00:00:00" count="79">
        <d v="2024-03-21T00:00:00"/>
        <d v="2024-04-01T00:00:00"/>
        <d v="2024-04-08T00:00:00"/>
        <d v="2024-05-14T00:00:00"/>
        <d v="2024-08-28T00:00:00"/>
        <d v="2024-05-01T00:00:00"/>
        <d v="2024-05-06T00:00:00"/>
        <d v="2024-05-11T00:00:00"/>
        <d v="2024-05-25T00:00:00"/>
        <d v="2024-05-30T00:00:00"/>
        <d v="2024-06-02T00:00:00"/>
        <d v="2024-06-10T00:00:00"/>
        <d v="2024-06-16T00:00:00"/>
        <d v="2024-06-22T00:00:00"/>
        <d v="2024-06-29T00:00:00"/>
        <d v="2024-07-04T00:00:00"/>
        <d v="2024-07-10T00:00:00"/>
        <d v="2024-08-10T00:00:00"/>
        <d v="2024-08-30T00:00:00"/>
        <d v="2024-09-05T00:00:00"/>
        <d v="2024-09-16T00:00:00"/>
        <d v="2024-09-27T00:00:00"/>
        <d v="2024-10-02T00:00:00"/>
        <d v="2024-10-06T00:00:00"/>
        <d v="2024-10-11T00:00:00"/>
        <d v="2024-10-17T00:00:00"/>
        <d v="2024-10-22T00:00:00"/>
        <d v="2024-10-28T00:00:00"/>
        <d v="2024-11-15T00:00:00"/>
        <d v="2024-11-20T00:00:00"/>
        <d v="2024-11-27T00:00:00"/>
        <d v="2024-12-15T00:00:00"/>
        <d v="2024-12-20T00:00:00"/>
        <d v="2024-12-28T00:00:00"/>
        <d v="2025-02-15T00:00:00"/>
        <d v="2025-02-21T00:00:00"/>
        <d v="2025-02-28T00:00:00"/>
        <d v="2025-03-10T00:00:00"/>
        <d v="2025-03-21T00:00:00"/>
        <d v="2025-03-27T00:00:00"/>
        <d v="2025-04-06T00:00:00"/>
        <d v="2025-04-14T00:00:00"/>
        <d v="2025-04-18T00:00:00"/>
        <d v="2025-04-26T00:00:00"/>
        <d v="2025-05-04T00:00:00"/>
        <d v="2025-05-15T00:00:00"/>
        <d v="2025-05-21T00:00:00"/>
        <d v="2025-05-29T00:00:00"/>
        <d v="2025-06-06T00:00:00"/>
        <d v="2025-06-13T00:00:00"/>
        <d v="2025-06-23T00:00:00"/>
        <d v="2025-07-04T00:00:00"/>
        <d v="2025-07-09T00:00:00"/>
        <d v="2025-07-13T00:00:00"/>
        <d v="2025-07-19T00:00:00"/>
        <d v="2025-08-31T00:00:00"/>
        <d v="2025-09-15T00:00:00"/>
        <d v="2025-09-22T00:00:00"/>
        <d v="2024-04-20T00:00:00"/>
        <d v="2025-09-20T00:00:00"/>
        <d v="2025-09-25T00:00:00"/>
        <d v="2024-01-10T00:00:00"/>
        <d v="2024-01-15T00:00:00"/>
        <d v="2023-10-20T00:00:00"/>
        <d v="2023-10-29T00:00:00"/>
        <d v="2024-02-06T00:00:00"/>
        <d v="2023-11-15T00:00:00"/>
        <d v="2024-02-20T00:00:00"/>
        <d v="2024-02-28T00:00:00"/>
        <d v="2024-03-05T00:00:00"/>
        <d v="2024-03-25T00:00:00"/>
        <d v="2024-03-30T00:00:00"/>
        <d v="2024-04-04T00:00:00"/>
        <d v="2024-03-20T00:00:00"/>
        <d v="2024-04-21T00:00:00"/>
        <d v="2024-02-03T00:00:00"/>
        <d v="2024-02-10T00:00:00"/>
        <d v="2024-05-15T00:00:00"/>
        <d v="2024-05-18T00:00:00"/>
      </sharedItems>
      <fieldGroup par="17"/>
    </cacheField>
    <cacheField name="Days" numFmtId="171">
      <sharedItems containsSemiMixedTypes="0" containsString="0" containsNumber="1" containsInteger="1" minValue="1" maxValue="48"/>
    </cacheField>
    <cacheField name="Delivery Date " numFmtId="0">
      <sharedItems containsBlank="1"/>
    </cacheField>
    <cacheField name="Months (End Date)" numFmtId="0" databaseField="0">
      <fieldGroup base="12">
        <rangePr groupBy="months" startDate="2023-10-20T00:00:00" endDate="2025-09-26T00:00:00"/>
        <groupItems count="14">
          <s v="&lt;10/20/2023"/>
          <s v="Jan"/>
          <s v="Feb"/>
          <s v="Mar"/>
          <s v="Apr"/>
          <s v="May"/>
          <s v="Jun"/>
          <s v="Jul"/>
          <s v="Aug"/>
          <s v="Sep"/>
          <s v="Oct"/>
          <s v="Nov"/>
          <s v="Dec"/>
          <s v="&gt;9/26/2025"/>
        </groupItems>
      </fieldGroup>
    </cacheField>
    <cacheField name="Quarters (End Date)" numFmtId="0" databaseField="0">
      <fieldGroup base="12">
        <rangePr groupBy="quarters" startDate="2023-10-20T00:00:00" endDate="2025-09-26T00:00:00"/>
        <groupItems count="6">
          <s v="&lt;10/20/2023"/>
          <s v="Qtr1"/>
          <s v="Qtr2"/>
          <s v="Qtr3"/>
          <s v="Qtr4"/>
          <s v="&gt;9/26/2025"/>
        </groupItems>
      </fieldGroup>
    </cacheField>
    <cacheField name="Years (End Date)" numFmtId="0" databaseField="0">
      <fieldGroup base="12">
        <rangePr groupBy="years" startDate="2023-10-20T00:00:00" endDate="2025-09-26T00:00:00"/>
        <groupItems count="5">
          <s v="&lt;10/20/2023"/>
          <s v="2023"/>
          <s v="2024"/>
          <s v="2025"/>
          <s v="&gt;9/26/2025"/>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0">
  <r>
    <s v="01"/>
    <s v="Cutting &amp; Marking"/>
    <x v="0"/>
    <x v="0"/>
    <s v="Production/Akram"/>
    <s v="Improved precision and efficiency in production processes by monitoring and analyzing standard vs actual deviations in big cutting and marking, leading to better quality control and resource optimization."/>
    <s v="WIP"/>
    <m/>
    <n v="1"/>
    <s v="Big Cutting Standard-Standard vs actual deviation Cutting Standard-Standard vs actual deviation Marking Standard-Standard vs actual deviation"/>
  </r>
  <r>
    <s v="02"/>
    <s v="Material Requisition -Extension"/>
    <x v="0"/>
    <x v="0"/>
    <s v="Production/ Akram"/>
    <s v="Streamlined material requisition and return processes, ensuring efficient cross-checking and traceability for enhanced inventory control and resource utilization."/>
    <s v="Pending "/>
    <m/>
    <m/>
    <s v="Material Module_x000a_Return Material Checklist-File wise return material cross checking Material Requisition Slip/Book-Interdepartmental material requisition (Tape, ERP Memo Materials, Superglue) Return Material Form-File wise material return after completion for Not OK and KG(Hardware)/Pieces (Thread)_x000a_Supplement Module_x000a_Supplement Material Form (Hardware)Book-Preassembly to Cutting requisition Supplement Material Leather Book-Preassembly to Cutting requisition and Cutting to SCM"/>
  </r>
  <r>
    <s v="03"/>
    <s v="Procurement process "/>
    <x v="1"/>
    <x v="0"/>
    <s v="SCM/Shurid"/>
    <s v="Streamlined procurement operations with an established process and supplier evaluation matrix, promoting efficient supplier selection and continuous improvement in procurement practices."/>
    <s v="WIP"/>
    <m/>
    <n v="0.9"/>
    <s v="procurement process to established &amp; find new supplier evaluation matrix for rating  by CFT team."/>
  </r>
  <r>
    <s v="04"/>
    <s v="Budget Extension"/>
    <x v="2"/>
    <x v="0"/>
    <s v="Accounts / Jwel"/>
    <s v="Streamlined budget processes with yearly automation for initial submissions and monthly adjustments, improving efficiency and accuracy in financial management."/>
    <s v="Completed"/>
    <m/>
    <n v="1"/>
    <s v="Yearly Budget Automation_x000a_Department will submit the budget ones in a year _x000a_Monthly Budget Adjustment Automation_x000a_Monthly Budget and cost adjustment based on existing account head."/>
  </r>
  <r>
    <s v="05"/>
    <s v="SI &amp; SO system"/>
    <x v="3"/>
    <x v="0"/>
    <s v="IA / Sarwar"/>
    <s v="Service order and indent processes, improving efficiency, accuracy, and communication for seamless service delivery."/>
    <s v="Pending "/>
    <m/>
    <m/>
    <s v="Services order and services indent like as PI &amp; PO"/>
  </r>
  <r>
    <s v="06"/>
    <s v="TMIS Section wise Input Hours"/>
    <x v="4"/>
    <x v="0"/>
    <s v="IE/Mamun"/>
    <s v="We have line wise Efficiency calculation for production floor, Now we are measure every line section wise efficiency calculation, So we get more details information"/>
    <s v="Completed"/>
    <m/>
    <n v="1"/>
    <s v="Section Wise efficiency calculation"/>
  </r>
  <r>
    <s v="07"/>
    <s v="TMIS Section wise Output Appsheet"/>
    <x v="4"/>
    <x v="0"/>
    <s v="IE/Mamun"/>
    <s v="We have line wise Efficiency calculation for production floor, Now we are measure every line section wise efficiency calculation, So we get more details information"/>
    <s v="Completed"/>
    <m/>
    <n v="1"/>
    <s v="Section Wise efficiency calculation"/>
  </r>
  <r>
    <s v="08"/>
    <s v="Carton Weight confirmation"/>
    <x v="5"/>
    <x v="0"/>
    <s v="Packing/Sumon"/>
    <s v="Esily we can see how many carton weight confirm as PO wise amd make report visualization"/>
    <s v="WIP"/>
    <m/>
    <n v="1"/>
    <s v="Verify packing accuracy before handing goods to the warehouse, ensuring correct CTN packing and keeping weight record"/>
  </r>
  <r>
    <s v="09"/>
    <s v="Hourly Quality Status"/>
    <x v="6"/>
    <x v="0"/>
    <s v="QC/Ajay"/>
    <s v="Real-time monitoring and control of production quality through hourly checks, defect tracking, and visualized reports, ensuring proactive quality management."/>
    <s v="Pending "/>
    <m/>
    <n v="0"/>
    <s v="IPQC Painting Report_x000a_1.Hourly bag Check qty &amp; Defect Qty. (Shoulder)_x000a_2. Top 3 Defect like ( Paint stain, Paint missing, Paint bubble, Paint unsmooth, Paint press mark)_x000a_Overhead Paint Manual Report_x000a_1.Painting report on overhead area_x000a_2. Bag check qty, Defect Qty_x000a_3. Top 3 issues are visualized_x000a_Work Process Audit sheet_x000a_1.Work with top defect of previous month._x000a_PQC Hourly Report_x000a_1.Every hour PQC check FQC pass bag &amp; found how many defect write down on this report. "/>
  </r>
  <r>
    <s v="10"/>
    <s v="Documentation Management"/>
    <x v="7"/>
    <x v="1"/>
    <s v="Admin/Ahad "/>
    <s v="Streamlined license tracking and efficient visualization of audit reports in the VLMBD (Visual License Management and Business Documents), optimizing documentation processes for enhanced compliance and accessibility"/>
    <s v="Pending "/>
    <m/>
    <n v="0"/>
    <s v="License updating tracking File, Audit report visualization in the VLMBD "/>
  </r>
  <r>
    <s v="11"/>
    <s v="PC Tools Inventory"/>
    <x v="0"/>
    <x v="1"/>
    <s v="Production/Akram"/>
    <s v="Efficient tracking and management of production-specific internal assets, reducing loss, damage, and streamlining the return process."/>
    <s v="Pending "/>
    <m/>
    <n v="0"/>
    <s v="Production ID wise internal asset inventory (lost, damage, return records)"/>
  </r>
  <r>
    <s v="12"/>
    <s v="Machine &amp; Tools Repair Requisition"/>
    <x v="0"/>
    <x v="1"/>
    <s v="Production/Akram"/>
    <s v="Streamlined and efficient process for managing repair requests, ensuring prompt approvals and facilitating seamless transitions from production to Total Productive Maintenance (TPM)."/>
    <s v="Pending "/>
    <m/>
    <n v="0"/>
    <s v="Repair approval or move to disposal Production to TPM"/>
  </r>
  <r>
    <s v="13"/>
    <s v="QCO PCD schedule confirmation and sharing"/>
    <x v="8"/>
    <x v="1"/>
    <s v="PC/Azad"/>
    <s v="Streamlined and efficient confirmation of Production Control Division (PCD) schedules through the 4M (Man, Machine, Material, Method) approach, facilitating clear communication and coordination in the production process."/>
    <s v="Pending "/>
    <m/>
    <n v="0"/>
    <s v="PCD schedule  confirmation though 4M ensuring."/>
  </r>
  <r>
    <s v="14"/>
    <s v="Early shipment confirmation"/>
    <x v="8"/>
    <x v="1"/>
    <s v="PC/Azad"/>
    <s v="Streamlined logistics with timely confirmation of goods readiness, enabling efficient workshop planning and ensuring adherence to production schedules"/>
    <s v="Pending "/>
    <m/>
    <n v="0"/>
    <s v="Goods early ready as per PC plan, so need workshop confirmation."/>
  </r>
  <r>
    <s v="15"/>
    <s v="Extension Request"/>
    <x v="8"/>
    <x v="1"/>
    <s v="PC/Azad"/>
    <s v="Streamlined and efficient processing of extension requests in response to abnormal situations such as low output, material issues, or quality concerns, leading to improved project management and timely resolution of challenges."/>
    <s v="Pending "/>
    <m/>
    <n v="0"/>
    <s v="due to abnormality( low output, Materials issue/Quality issue), extension request."/>
  </r>
  <r>
    <s v="16"/>
    <s v="Ex-factory Change Request"/>
    <x v="8"/>
    <x v="1"/>
    <s v="PC/Azad"/>
    <s v="Streamlined response to abnormalities in production, materials, or quality issues, optimizing the change request process for efficient and timely resolutions."/>
    <s v="Pending "/>
    <m/>
    <n v="0"/>
    <s v="due to abnormality( low output, Materials issue/Quality issue), Ex factory change request."/>
  </r>
  <r>
    <s v="17"/>
    <s v="E workshop bag hour/final settlement data"/>
    <x v="8"/>
    <x v="1"/>
    <s v="PC/Azad"/>
    <s v="Streamlined and efficient billing confirmation process for workshop services, leading to faster and more accurate financial settlements."/>
    <s v="Pending "/>
    <m/>
    <n v="0"/>
    <s v="E workshop billing confirmation"/>
  </r>
  <r>
    <s v="18"/>
    <s v=" ESS- Extension"/>
    <x v="9"/>
    <x v="1"/>
    <s v="HCM/Atiq"/>
    <s v="Streamlined performance evaluations with the Monthly Evaluation Form, facilitating efficient annual increment processes._x000a_Mobile Pass feature enhances real-time tracking of employee accessibility on production floors, ensuring efficient monitoring._x000a_Online management of disciplinary actions, warnings, and separation letters simplifies record-keeping and compliance with legal requirements._x000a_Automation of Annual Increment Letters provides easy access to increment data, ensuring transparency and adherence to legal guidelines._x000a_Requisition Form and Disciplinary Action Portal in ESS facilitate employee needs and internal complaint management, promoting a systematic approach._x000a_Empowers employees to correct attendance records, manage group changes, and handle shift modifications, fostering flexibility and accuracy in workforce management."/>
    <s v="WIP"/>
    <m/>
    <n v="0.2"/>
    <s v="Monthly evaluation form TM-ESS_x000a_This is mandatory requirement to evaluate employees performance for their annual increment._x000a_Employee Performance Evaluation for Staff (Supervisor &amp; Above)_x000a_This is mandatory requirement to evaluate employees performance for their annual increment._x000a_Employee Promotion Assessment (Officer &amp; Above)_x000a_This is required to evaluate employees performance during promotion interview._x000a_Mobile Pass for TM-ESS_x000a_This is required to track mobile accessibility of TM in production floors._x000a_Show Cause, Warning &amp; Separation letter-ESS_x000a_This is required to maintain disciplinary activities. This is mandatory requirements though we need to maintain hard copy of these documents but to track the record in a feasible way online version is required._x000a_Annual Increment Letter of TM-ESS_x000a_To fulfil law guidance, we have to show all employees increment data at user end. Though we need to keep the hard copy of these document but the system automation is required._x000a_Requisition form-ESS_x000a_Its required for employees needs, Manpower Budget_x000a_Disciplinary Action Portal-ESS_x000a_Internal Complain Management- Details sheet of incident scenario     Disciplinary Action TM-WS- Proof of guilty and hard paper submission Disciplinary Action GL to above- Proof of guilty and hard paper submission_x000a_Emp Shift &amp; Attendance correction-ESS_x000a_Group Change-Shift Change-Interdepartmental employee shifting. Punch Correction  - Internal daily punch missing, layoff, correction, leave, absent, ML etc._x000a_Night Shift - Internal daily punch missing, layoff, correction, leave, absent, ML etc."/>
  </r>
  <r>
    <s v="19"/>
    <s v="Security Management "/>
    <x v="7"/>
    <x v="1"/>
    <s v="Admin/Atiq"/>
    <s v="Enhanced security oversight through organized and automated checklists, registers, and reports, ensuring thorough monitoring and documentation of critical security aspects"/>
    <s v="Pending "/>
    <m/>
    <n v="0"/>
    <s v="Security CheckList:_x000a_Fire Door Checklist, 9 Point Inspection Checklist, Perimeter Checklist_x000a_Security Register:_x000a_Parcel mail, Documents received &amp; distribution  Register, Security Accident &amp; Incident Register, Electrical Off/On &amp; Generator Off/On Register, Lost &amp; Found Register, Security Duty register, Handover &amp; Takeover Register (All Duty Post), Advance Information Shipment Record Register_x000a_Kye Management system Register:_x000a_Daily Key Issue/return/, Main Key Box Sealed Opened (Main Gate)/, Key Lost Replace (Main Gate), _x000a_Others_x000a_Security Patrolling (Ventura) report, Security Disciplinary action"/>
  </r>
  <r>
    <s v="20"/>
    <s v="CCTV Management System"/>
    <x v="7"/>
    <x v="1"/>
    <s v="Admin/Atiq"/>
    <s v="Improved surveillance efficiency with real-time monitoring, staff movement tracking, secure seal management, quick case investigations, and effective communication through the PA system"/>
    <s v="Pending "/>
    <m/>
    <n v="0"/>
    <s v="CCTV Staff Movement/Seal (pata) Lock maintain/Case Investigation/ PA System Announcement/Camera offline/online/Camera offline incident"/>
  </r>
  <r>
    <s v="21"/>
    <s v="Compliance training, Meeting Record ( Physical Signature )"/>
    <x v="7"/>
    <x v="1"/>
    <s v="Admin/Atiq"/>
    <s v="Streamlined compliance training and meeting documentation with physical signatures for increased accountability and adherence to safety protocols."/>
    <s v="Pending "/>
    <m/>
    <n v="0"/>
    <s v="Training &amp; meeting documents, Fire, First aid, PPE, H&amp;S PC, Canteen ,Fire Drill  Others record "/>
  </r>
  <r>
    <s v="22"/>
    <s v="CNC Mold combination"/>
    <x v="4"/>
    <x v="1"/>
    <s v="IE/Mamun"/>
    <s v="Record all the CNC mold combination and store for future reference"/>
    <s v="Pending "/>
    <m/>
    <n v="0"/>
    <m/>
  </r>
  <r>
    <s v="23"/>
    <s v="Equipment Requisition"/>
    <x v="4"/>
    <x v="1"/>
    <s v="IE/Mamun"/>
    <s v="Proper record for equipment transaction record"/>
    <s v="Pending "/>
    <m/>
    <n v="0"/>
    <m/>
  </r>
  <r>
    <s v="24"/>
    <s v="1st pcs Quality Audit "/>
    <x v="6"/>
    <x v="1"/>
    <s v="QC/Ajay"/>
    <s v="Improved quality control with real-time inline audits, quick identification of abnormalities, and efficient documentation, ensuring consistent product quality"/>
    <s v="Pending "/>
    <m/>
    <n v="0"/>
    <s v="Inline Audit_x000a_1.Inline first finished bag comparison with GoBy / PP Sample related documents,trim card,File information._x000a_2.If ok or found any abnormalities then insert on report_x000a_QCO_x000a_1.During QCO first semi finished part  pass  or fail Qc Record by this report._x000a_Bag Measurement Sheet_x000a_1.When FQC pass 1st bag of any color any style QC measurement compare with bulk and CS sample "/>
  </r>
  <r>
    <s v="25"/>
    <s v="IQM Sheet （IQM报告）"/>
    <x v="6"/>
    <x v="1"/>
    <s v="QC/Ajay"/>
    <s v="Rapid Quality Control (QC) integration into bulk production, enabling quick identification of defects in running style bags and facilitating timely corrective measures for improved production quality."/>
    <s v="Pending "/>
    <m/>
    <n v="0"/>
    <s v="1.At the time of bulk producton within 4hr QC along with production disccus and report about running style bags most possible defect and solutions"/>
  </r>
  <r>
    <s v="26"/>
    <s v="Quality Checklist"/>
    <x v="6"/>
    <x v="1"/>
    <s v="QC/Ajay"/>
    <s v="Ensure 100% inspection of metal logos through a comprehensive Inline IPQC report._x000a_Facilitate meticulous quality control by checking for damages such as shoulder damage, loop damage, zipper, puller damage, handle damage, etc., enhancing product quality assurance."/>
    <s v="Pending "/>
    <m/>
    <n v="0"/>
    <s v="Logo Check --IPQC logo_x000a_1.Through this report Inline IPQC make sure 100% check of metal logo._x000a_Functionality Check List _x000a_1.QC check damage function like as shoulder damage,loop damage,zipper &amp; puller damage,Handle damage etc."/>
  </r>
  <r>
    <s v="27"/>
    <s v="FGWH Out pass "/>
    <x v="6"/>
    <x v="1"/>
    <s v="QC/Ajay"/>
    <s v="Streamlined and efficient process for rechecking and collecting bags/containers from the warehouse, improving overall workflow and reducing manual errors."/>
    <s v="Pending "/>
    <m/>
    <n v="0"/>
    <s v="1. For recheck ,Bag/CTN collectuion from  WH"/>
  </r>
  <r>
    <s v="28"/>
    <s v="Tapestry Inline Report-- MK Inline Report "/>
    <x v="6"/>
    <x v="1"/>
    <s v="QC/Ajay"/>
    <s v="Improved quality control with plant-wise PQC reports for better analysis and decision-making._x000a_Efficient tracking and resolution of defects and issues through detailed documentation, enhancing overall product quality."/>
    <s v="Pending "/>
    <m/>
    <n v="0"/>
    <s v="1.Plant wise PQC report _x000a_2.Defect,Issue details "/>
  </r>
  <r>
    <s v="29"/>
    <s v="Packing Module"/>
    <x v="10"/>
    <x v="1"/>
    <s v="Packing/Fazlul"/>
    <s v="Keep a record of all the packing statuses by file and style. "/>
    <s v="WIP"/>
    <m/>
    <n v="0.2"/>
    <s v="File Information_x000a_Displays details about a file, such as its PO, Plant, Destination, Group, Style, Color, qty, etc._x000a_Packing list_x000a_Carton/cardboard  booking as per packing list_x000a_UCC/case label create in packone system as per packing list, Plant wise qty distribution_x000a_Weight information have in packing list, Carton size, CBM, Shipping mark, _x000a_Carton list make based on packing list, Load plan make based on packing list_x000a_Daily Packing status_x000a_Share the file wise packing status_x000a_Hourly Packing Report_x000a_Integrating real-time data to provide production with a more precise view of their hourly performance._x000a_Report_x000a_Packing Report for related dept._x000a_Packing status report for shipment followup schedule"/>
  </r>
  <r>
    <s v="30"/>
    <s v="Body material inspection and calculation report "/>
    <x v="11"/>
    <x v="1"/>
    <s v="IQC/Shurid"/>
    <s v="Streamlined record-keeping and efficient calculation of body material inspections, facilitating accurate and comprehensive reporting for quality control and analysis."/>
    <s v="Pending "/>
    <m/>
    <n v="0"/>
    <s v="To keep record for body inspection &amp; calculate the record summary"/>
  </r>
  <r>
    <s v="31"/>
    <s v="Hardware inspection &amp; Transaction"/>
    <x v="11"/>
    <x v="1"/>
    <s v="IQC/Shurid"/>
    <s v="Streamlined tracking of transactions between IQC and Warehouse, optimizing inventory management and ensuring efficient hardware inspection processes."/>
    <s v="Pending "/>
    <m/>
    <n v="0"/>
    <s v="Track down the transaction between IQC &amp; Warehouse and Report"/>
  </r>
  <r>
    <s v="32"/>
    <s v="Sub Contact Automation"/>
    <x v="12"/>
    <x v="1"/>
    <s v="Purchase/Shurid"/>
    <s v="Subcontractor management by tracking and centralizing all relevant history, including Purchase Orders, Goods Received Notes, and Payment Applications, providing comprehensive oversight and efficiency."/>
    <s v="Pending "/>
    <m/>
    <n v="0"/>
    <s v="Track down subcontract all history. i.e PI, PO, GRN, Payment application etc."/>
  </r>
  <r>
    <s v="33"/>
    <s v="QR label order"/>
    <x v="13"/>
    <x v="1"/>
    <s v="WH/Shurid"/>
    <s v="Streamlined and efficient QR label requisition process with real-time tracking, reducing manual errors and improving order management."/>
    <s v="Pending "/>
    <m/>
    <n v="0"/>
    <s v="QR label requisition receive,send, approval. Data source ERP- Appsheet"/>
  </r>
  <r>
    <s v="34"/>
    <s v="Recruitment Module"/>
    <x v="9"/>
    <x v="1"/>
    <s v="HCM/Atiq"/>
    <s v="Streamlined and efficient recruitment processes with an online platform, reducing manual effort, minimizing errors, and ensuring compliance with legal requirements."/>
    <s v="Pending "/>
    <m/>
    <n v="0"/>
    <s v="Offer letter (Staff)_x000a_At present we are doing this manually for each selected candidate which is very much time consuming and sometimes it creates error. To reduce the time and improve accuracy we need an online platform for this process._x000a_Employee Information form (Staff)_x000a_At present we are providing a word file to each selected candidate asking them fill the form and send back to us on mentioned time. Which is very difficult for the candidate and also for us to manage and compile the data as it is time consuming and possibility of errors. Thats why we need an online platform._x000a_Employee Nominee Form_x000a_As this form is mandatory as per law guidance though we need to have an online version of this form to maintain accuracy and preserve the record._x000a_Appointment letter (Staff)_x000a_As this is mandatory as per law guidance though we need to have an online version of this form to maintain accuracy and preserve the record."/>
  </r>
  <r>
    <s v="35"/>
    <s v="QCO Module"/>
    <x v="0"/>
    <x v="1"/>
    <s v="Production/Akram"/>
    <s v="Streamlined quality control operations with detailed records, accurate deviation analysis, and efficient pre/post-QCO checklists, ensuring enhanced production quality and performance."/>
    <s v="Pending "/>
    <m/>
    <n v="0"/>
    <s v="QCO Downtime - All interdepartmental direct downtime record sheet with acknowledgement_x000a_QCO IE Accuracy - Standard vs actual deviation according to provided layout_x000a_QCO External Support &amp; RFT - All interdepartmental OTD and RFT calculation based on pre-selected parameter_x000a_QCO Metrics - QCO result calculation based on hourly output_x000a_QCO TPM Accuracy - Standard vs actual deviation according to provided layout through machine lists, initial setup_x000a_QCO PE Accuracy -  Standard vs actual deviation according to mold, pattern list_x000a_Pre-QCO A3 Checklist - Basic checklist for every QCO for signing acknowledgement_x000a_Post-QCO - Basic checklist after every QCO for interdepartmental performance_x000a_Pre-QCO Meeting Checklist -  (-3) days and (-1) days QCO preparation checklist_x000a_QCO Sequential Accuracy - IE accuracy performance in assembly area for N/N/N styles _x000a_CNC Pre-QCO - for CNC area all interdepartmental QCO checklist before (-8 &amp; -4 days)_x000a_QCO Production Pilot Score Card - Hard paper for production pilot score card with written major findings"/>
  </r>
  <r>
    <s v="36"/>
    <s v="Execution Report"/>
    <x v="0"/>
    <x v="1"/>
    <s v="Production/Akram"/>
    <s v="Improved operational efficiency with real-time monitoring of daily floor and line activities, enabling timely decision-making and performance optimization."/>
    <s v="Pending "/>
    <m/>
    <n v="0"/>
    <s v="Daily all floor and line working standard monitoring"/>
  </r>
  <r>
    <s v="37"/>
    <s v="Compliance Report"/>
    <x v="0"/>
    <x v="1"/>
    <s v="Production/Akram"/>
    <s v="Efficient tracking of compliance issues, facilitating timely monitoring, reporting, and adherence to regulatory requirements"/>
    <s v="Pending "/>
    <m/>
    <n v="0"/>
    <s v="Align with compliance issues for checking and monitoring"/>
  </r>
  <r>
    <s v="38"/>
    <s v="Material Transaction"/>
    <x v="0"/>
    <x v="1"/>
    <s v="Production/Akram"/>
    <s v="Streamlined material inventory management with automated tracking and control, optimizing internal input and output processes for increased efficiency._x000a_Improved monitoring of overhead painting input and output, as well as hourly output, enhancing overall workflow and productivity."/>
    <s v="Pending "/>
    <m/>
    <n v="0"/>
    <s v="Automation Material Inventory - Internal input &amp; output tracking and control_x000a_Overhead Painting Input Output Book - Internal input &amp; output tracking and control_x000a_Hourly Output Monitoring Book -  TM workstation to workstation workflow/ one section to another section"/>
  </r>
  <r>
    <s v="39"/>
    <s v="Leather Color Rework Book"/>
    <x v="0"/>
    <x v="1"/>
    <s v="Production/Akram"/>
    <s v="Streamlined color spray approval process, improving communication and efficiency within the CSC department for leather rework."/>
    <s v="Pending "/>
    <m/>
    <n v="0"/>
    <s v="Color spray approval to CSC department"/>
  </r>
  <r>
    <s v="40"/>
    <s v="Internal S6S Report"/>
    <x v="0"/>
    <x v="2"/>
    <s v="Production/Akram"/>
    <s v="Streamlined daily internal S6S audit processes, ensuring systematic and efficient monitoring of key parameters for enhanced organizational lean compliance and safety."/>
    <s v="Pending "/>
    <m/>
    <m/>
    <s v="Daily internal S6S audit parameters checking"/>
  </r>
  <r>
    <s v="41"/>
    <s v="LHL Daily Input &amp; Acknowledgement"/>
    <x v="0"/>
    <x v="2"/>
    <s v="Production/ Akram"/>
    <s v="Streamlined communication and collaboration across departments through daily input and acknowledgment, improving efficiency and accountability"/>
    <s v="Pending "/>
    <m/>
    <m/>
    <s v="Daily interdepartmental acknowledgement and code confirmation status"/>
  </r>
  <r>
    <s v="42"/>
    <s v="Fire Safety Management"/>
    <x v="7"/>
    <x v="2"/>
    <s v="Admin/Atiq"/>
    <s v="Improved fire safety compliance and readiness with streamlined and systematic monitoring of fire extinguishers, emergency lights, exit lights, and smoke detectors through checklists."/>
    <s v="Pending "/>
    <m/>
    <n v="0"/>
    <s v="Fire Extinguisher/Emergency Light/ Exit Light/Smoke Detector Checklist"/>
  </r>
  <r>
    <s v="43"/>
    <s v="TMIS Feedback"/>
    <x v="4"/>
    <x v="2"/>
    <s v="IE/Mamun"/>
    <s v="Take feedback regarding TMIS from user"/>
    <s v="Pending "/>
    <m/>
    <n v="0"/>
    <m/>
  </r>
  <r>
    <s v="44"/>
    <s v="Quality Question Print_x000a_考试"/>
    <x v="6"/>
    <x v="2"/>
    <s v="QC/Ajay"/>
    <s v="keep record Quality training and performance evaluation question and answer"/>
    <s v="Pending "/>
    <m/>
    <n v="0"/>
    <m/>
  </r>
  <r>
    <s v="45"/>
    <s v="Finish Goods Monitoring"/>
    <x v="10"/>
    <x v="2"/>
    <s v="Packing/Fazlul"/>
    <s v="Streamlined and real-time tracking of finished goods from production to shipment, ensuring accurate confirmation, quality inspection, and efficient warehouse management for enhanced supply chain visibility."/>
    <s v="Pending "/>
    <m/>
    <n v="0"/>
    <s v="Daily shipment confirmation_x000a_On day shipment confirmation by logistics_x000a_FG QA final inspection_x000a_FG Warehouse_x000a_Before final loading marking the cartons"/>
  </r>
  <r>
    <s v="46"/>
    <s v="Packing Information Sharing "/>
    <x v="10"/>
    <x v="2"/>
    <s v="Packing/Fazlul"/>
    <s v="Streamlined communication and coordination between production, logistics, and teams, ensuring timely sharing of goods ready dates, VSL/RSD information, and invoice/cut-off dates for efficient tracking and delivery management."/>
    <s v="Pending "/>
    <m/>
    <n v="0"/>
    <s v="Provide goods ready date_x000a_PC team share goods ready date VSL/RSD and weekly based on Line, PO, style and color_x000a_Invoice &amp; Cut off date_x000a_Logistics share Cut off date and Invoice based on VSL/RSD to tracks and follow up on delivery"/>
  </r>
  <r>
    <s v="47"/>
    <s v="KPI of Leather Team"/>
    <x v="11"/>
    <x v="2"/>
    <s v="IQC/Shurid"/>
    <s v="Tracking and analysis of daily tasks for the Leather Team, facilitating efficient performance evaluation and strategic decision-making."/>
    <s v="Pending "/>
    <m/>
    <n v="0"/>
    <s v="To keep record of daily tasks after  that input in online"/>
  </r>
  <r>
    <s v="48"/>
    <s v="Leather Inspection and calculation summary"/>
    <x v="11"/>
    <x v="2"/>
    <s v="IQC/Shurid"/>
    <s v="Streamlined leather inspection process with accurate record-keeping and automated calculation summaries, improving efficiency and reducing manual errors."/>
    <s v="Pending "/>
    <m/>
    <n v="0"/>
    <s v="To keep record for leather inspection &amp; calculate the record summary"/>
  </r>
  <r>
    <s v="49"/>
    <s v="Follow up Chart in VLMBD"/>
    <x v="12"/>
    <x v="2"/>
    <s v="Purchase/Shurid"/>
    <s v="Streamlined and efficient tracking of Purchase Order (PO) issuance and material movement, optimizing supply chain management for both local and overseas materials."/>
    <s v="Pending "/>
    <m/>
    <n v="0"/>
    <s v="Tracking data for PO issue to inhouse the all materials(local &amp; overseas)"/>
  </r>
  <r>
    <s v="50"/>
    <s v="ERP Memo App"/>
    <x v="13"/>
    <x v="2"/>
    <s v="WH/Shurid"/>
    <s v="Streamlined and efficient communication within the organization by facilitating web-based requisition processes, integrating seamlessly with ERP data sources for enhanced collaboration and decision-making"/>
    <s v="Pending "/>
    <m/>
    <n v="0"/>
    <s v="Webbing requisition receive,send, approval. Data source ERP"/>
  </r>
  <r>
    <s v="51"/>
    <s v="Zipper, Piping, Packing App"/>
    <x v="13"/>
    <x v="2"/>
    <s v="WH/Shurid"/>
    <s v="Streamlined production process with efficient tracking and recording of cut piece zipper, piping, and webbing, improving workflow transparency and inventory management."/>
    <s v="WIP"/>
    <m/>
    <n v="0.25"/>
    <s v="Cut piece zipper, piping, webbing sending to WH record into VLMBD-Two form use"/>
  </r>
  <r>
    <s v="52"/>
    <s v="Chemical Consumption"/>
    <x v="13"/>
    <x v="2"/>
    <s v="WH/Shurid"/>
    <s v="Efficient tracking of chemical usage on a floor-by-floor basis, optimizing inventory management and promoting cost-effective resource allocation"/>
    <s v="Pending "/>
    <m/>
    <n v="0"/>
    <s v="Floorwise chemical sending record- "/>
  </r>
  <r>
    <s v="53"/>
    <s v="Exam question of TM"/>
    <x v="9"/>
    <x v="2"/>
    <s v="HCM/Atiq"/>
    <s v="Streamlined TM recruitment process with an online platform, ensuring easy access, efficient exam administration, and secure result management for future reference."/>
    <s v="Pending "/>
    <m/>
    <n v="0"/>
    <s v="During TM recruitment inititally we have to take exam. Once they passed the exam successfully we will go for next steps process. At present we are doing this using google form but it shows difficulties that’s why we need an online platform for easy access and also to manage and preserve the results for future reference."/>
  </r>
  <r>
    <s v="54"/>
    <s v="Helper report"/>
    <x v="0"/>
    <x v="2"/>
    <s v="Production/Akram"/>
    <s v="Improved operational efficiency by implementing line and workstation-specific checklists for helper-designated tasks, ensuring systematic and accountable machine operation checks."/>
    <s v="Pending "/>
    <m/>
    <n v="0"/>
    <s v="Line and workstation wise helper designated TM machine operation check list"/>
  </r>
  <r>
    <s v="55"/>
    <s v="Floor Closing Flow Chart"/>
    <x v="0"/>
    <x v="2"/>
    <s v="Production/Akram"/>
    <s v="Streamlined operations with a visual flow chart for efficient floor closing procedures, including real-time monitoring of electrical machinery status during lunch and after floor close for enhanced safety and energy conservation."/>
    <s v="Pending "/>
    <m/>
    <n v="0"/>
    <s v="2 times (during lunch and after floor close) all electrical machineries on/off status"/>
  </r>
  <r>
    <s v="56"/>
    <s v="Skill Matrix "/>
    <x v="0"/>
    <x v="2"/>
    <s v="Production/Akram"/>
    <s v="Improved workforce management with real-time skill identification, visualizations, and balanced utilization, leading to enhanced productivity and resource optimization."/>
    <s v="Pending "/>
    <m/>
    <n v="0"/>
    <s v="Skill Matrix Flow chart - TM current skill identification and visualization_x000a_Skill Inventory Flow chart - TM work balance and proper utilization based on their current wages_x000a_TM Utilization Flow chart -  TM work balance and proper utilization based on their current wages"/>
  </r>
  <r>
    <s v="57"/>
    <s v="File Sharing Apps with Scan"/>
    <x v="14"/>
    <x v="2"/>
    <s v="Merch/Ruman"/>
    <m/>
    <s v="Pending "/>
    <m/>
    <m/>
    <m/>
  </r>
  <r>
    <s v="58"/>
    <s v="SRF"/>
    <x v="14"/>
    <x v="2"/>
    <s v="Merch/Ruman"/>
    <m/>
    <s v="Pending "/>
    <m/>
    <m/>
    <m/>
  </r>
  <r>
    <s v="59"/>
    <s v="Internal Complain Management"/>
    <x v="0"/>
    <x v="0"/>
    <s v="Production/Akram"/>
    <m/>
    <s v="Completed"/>
    <m/>
    <n v="1"/>
    <m/>
  </r>
  <r>
    <s v="60"/>
    <s v="Disciplinary Action TM-WS"/>
    <x v="0"/>
    <x v="0"/>
    <s v="Production/Akram"/>
    <m/>
    <s v="Pending "/>
    <m/>
    <m/>
    <m/>
  </r>
  <r>
    <s v="61"/>
    <s v="Disciplinary Action GL to above"/>
    <x v="0"/>
    <x v="0"/>
    <s v="Production/Akram"/>
    <m/>
    <s v="Pending "/>
    <m/>
    <m/>
    <m/>
  </r>
  <r>
    <s v="62"/>
    <s v="Group Change-Shift Change"/>
    <x v="9"/>
    <x v="0"/>
    <s v="HCM/Atiq"/>
    <m/>
    <s v="Completed"/>
    <m/>
    <n v="1"/>
    <s v="As this is mandatory as per law guidance though we need to have an online version of this form to maintain accuracy and preserve the record."/>
  </r>
  <r>
    <s v="63"/>
    <s v="TM ID card"/>
    <x v="9"/>
    <x v="0"/>
    <s v="HCM/Atiq"/>
    <m/>
    <s v="Completed"/>
    <m/>
    <n v="1"/>
    <s v="As this is mandatory as per law guidance though we need to have an online version of this form to maintain accuracy and preserve the record."/>
  </r>
  <r>
    <s v="64"/>
    <s v="Employees personal information update"/>
    <x v="9"/>
    <x v="0"/>
    <s v="HCM/Atiq"/>
    <m/>
    <s v="Completed"/>
    <m/>
    <n v="1"/>
    <s v="Required to update employees personal information when required."/>
  </r>
  <r>
    <s v="65"/>
    <s v="Employee Job Card"/>
    <x v="9"/>
    <x v="0"/>
    <s v="HCM/Atiq"/>
    <s v=" "/>
    <s v="Completed"/>
    <m/>
    <n v="1"/>
    <s v="1. Anytime employees can get their job card for any of their external or internal uses."/>
  </r>
  <r>
    <s v="66"/>
    <s v="Confirmation &amp; Increment letter (Staff)"/>
    <x v="9"/>
    <x v="0"/>
    <s v="HCM/Atiq"/>
    <m/>
    <s v="Completed"/>
    <m/>
    <n v="1"/>
    <s v="Yearly increment letter to distribute &amp; keep record in employee file."/>
  </r>
  <r>
    <s v="67"/>
    <s v="Pay slip"/>
    <x v="9"/>
    <x v="0"/>
    <s v="HCM/Atiq"/>
    <m/>
    <s v="Completed"/>
    <m/>
    <n v="1"/>
    <s v="To fulfil law guidance, we have to show the pay slip to all employees pay slip at user end."/>
  </r>
  <r>
    <s v="68"/>
    <s v="Employee engagement survey TM"/>
    <x v="9"/>
    <x v="0"/>
    <s v="HCM/Atiq"/>
    <m/>
    <s v="Completed"/>
    <m/>
    <n v="1"/>
    <s v="Previously we are doing this by providing hard copy documents to all TM but after implement the portal it is easier for us to track the record."/>
  </r>
  <r>
    <s v="69"/>
    <s v="Carton list"/>
    <x v="5"/>
    <x v="0"/>
    <s v="Packing/Sumon"/>
    <m/>
    <s v="Completed"/>
    <m/>
    <n v="1"/>
    <s v="To pack each CTN in line and generate the packing reports."/>
  </r>
  <r>
    <s v="70"/>
    <s v="Finish Goods handover to WH"/>
    <x v="5"/>
    <x v="0"/>
    <s v="Packing/Sumon"/>
    <m/>
    <s v="Completed"/>
    <m/>
    <n v="1"/>
    <s v="FG transfer to WH and received from WH. Transaction between department and approval."/>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0">
  <r>
    <s v="01"/>
    <s v="Cutting &amp; Marking"/>
    <x v="0"/>
    <s v="High"/>
    <s v="Production/Akram"/>
    <s v="Improved precision and efficiency in production processes by monitoring and analyzing standard vs actual deviations in big cutting and marking, leading to better quality control and resource optimization."/>
    <x v="0"/>
    <m/>
    <n v="1"/>
    <s v="Big Cutting Standard-Standard vs actual deviation Cutting Standard-Standard vs actual deviation Marking Standard-Standard vs actual deviation"/>
    <s v="Mostofa"/>
    <d v="2024-03-19T00:00:00"/>
    <x v="0"/>
    <n v="2"/>
    <s v="Delivered "/>
  </r>
  <r>
    <s v="02"/>
    <s v="Material Requisition -Extension"/>
    <x v="0"/>
    <s v="High"/>
    <s v="Production/ Akram"/>
    <s v="Streamlined material requisition and return processes, ensuring efficient cross-checking and traceability for enhanced inventory control and resource utilization."/>
    <x v="1"/>
    <m/>
    <m/>
    <s v="Material Module_x000a_Return Material Checklist-File wise return material cross checking Material Requisition Slip/Book-Interdepartmental material requisition (Tape, ERP Memo Materials, Superglue) Return Material Form-File wise material return after completion for Not OK and KG(Hardware)/Pieces (Thread)_x000a_Supplement Module_x000a_Supplement Material Form (Hardware)Book-Preassembly to Cutting requisition Supplement Material Leather Book-Preassembly to Cutting requisition and Cutting to SCM"/>
    <s v="Mostofa"/>
    <d v="2024-03-23T00:00:00"/>
    <x v="1"/>
    <n v="9"/>
    <m/>
  </r>
  <r>
    <s v="03"/>
    <s v="Procurement process "/>
    <x v="1"/>
    <s v="High"/>
    <s v="SCM/Shurid"/>
    <s v="Streamlined procurement operations with an established process and supplier evaluation matrix, promoting efficient supplier selection and continuous improvement in procurement practices."/>
    <x v="2"/>
    <m/>
    <n v="0.9"/>
    <s v="procurement process to established &amp; find new supplier evaluation matrix for rating  by CFT team."/>
    <s v="Mostofa"/>
    <d v="2024-04-02T00:00:00"/>
    <x v="2"/>
    <n v="6"/>
    <m/>
  </r>
  <r>
    <s v="04"/>
    <s v="Budget Extension"/>
    <x v="2"/>
    <s v="High"/>
    <s v="Accounts / Jwel"/>
    <s v="Streamlined budget processes with yearly automation for initial submissions and monthly adjustments, improving efficiency and accuracy in financial management."/>
    <x v="0"/>
    <m/>
    <n v="1"/>
    <s v="Yearly Budget Automation_x000a_Department will submit the budget ones in a year _x000a_Monthly Budget Adjustment Automation_x000a_Monthly Budget and cost adjustment based on existing account head."/>
    <s v="Mostofa"/>
    <d v="2024-05-03T00:00:00"/>
    <x v="3"/>
    <n v="11"/>
    <s v="Delivered "/>
  </r>
  <r>
    <s v="05"/>
    <s v="SI &amp; SO system"/>
    <x v="3"/>
    <s v="High"/>
    <s v="IA / Sarwar"/>
    <s v="Service order and indent processes, improving efficiency, accuracy, and communication for seamless service delivery."/>
    <x v="1"/>
    <m/>
    <m/>
    <s v="Services order and services indent like as PI &amp; PO"/>
    <s v="Mostofa"/>
    <d v="2024-08-16T00:00:00"/>
    <x v="4"/>
    <n v="12"/>
    <m/>
  </r>
  <r>
    <s v="06"/>
    <s v="TMIS Section wise Input Hours"/>
    <x v="4"/>
    <s v="High"/>
    <s v="IE/Mamun"/>
    <s v="We have line wise Efficiency calculation for production floor, Now we are measure every line section wise efficiency calculation, So we get more details information"/>
    <x v="0"/>
    <m/>
    <n v="1"/>
    <s v="Section Wise efficiency calculation"/>
    <s v="Mostofa"/>
    <d v="2024-04-30T00:00:00"/>
    <x v="5"/>
    <n v="1"/>
    <s v="Delivered "/>
  </r>
  <r>
    <s v="07"/>
    <s v="TMIS Section wise Output Appsheet"/>
    <x v="4"/>
    <s v="High"/>
    <s v="IE/Mamun"/>
    <s v="We have line wise Efficiency calculation for production floor, Now we are measure every line section wise efficiency calculation, So we get more details information"/>
    <x v="0"/>
    <m/>
    <n v="1"/>
    <s v="Section Wise efficiency calculation"/>
    <s v="Mostofa"/>
    <d v="2024-05-02T00:00:00"/>
    <x v="6"/>
    <n v="4"/>
    <s v="Delivered "/>
  </r>
  <r>
    <s v="08"/>
    <s v="Carton Weight confirmation"/>
    <x v="5"/>
    <s v="High"/>
    <s v="Packing/Sumon"/>
    <s v="Esily we can see how many carton weight confirm as PO wise amd make report visualization"/>
    <x v="0"/>
    <m/>
    <n v="1"/>
    <s v="Verify packing accuracy before handing goods to the warehouse, ensuring correct CTN packing and keeping weight record"/>
    <s v="Mostofa"/>
    <d v="2024-05-07T00:00:00"/>
    <x v="7"/>
    <n v="4"/>
    <s v="Delivered "/>
  </r>
  <r>
    <s v="09"/>
    <s v="Hourly Quality Status"/>
    <x v="6"/>
    <s v="High"/>
    <s v="QC/Ajay"/>
    <s v="Real-time monitoring and control of production quality through hourly checks, defect tracking, and visualized reports, ensuring proactive quality management."/>
    <x v="1"/>
    <m/>
    <n v="0"/>
    <s v="IPQC Painting Report_x000a_1.Hourly bag Check qty &amp; Defect Qty. (Shoulder)_x000a_2. Top 3 Defect like ( Paint stain, Paint missing, Paint bubble, Paint unsmooth, Paint press mark)_x000a_Overhead Paint Manual Report_x000a_1.Painting report on overhead area_x000a_2. Bag check qty, Defect Qty_x000a_3. Top 3 issues are visualized_x000a_Work Process Audit sheet_x000a_1.Work with top defect of previous month._x000a_PQC Hourly Report_x000a_1.Every hour PQC check FQC pass bag &amp; found how many defect write down on this report. "/>
    <m/>
    <d v="2024-05-12T00:00:00"/>
    <x v="8"/>
    <n v="13"/>
    <m/>
  </r>
  <r>
    <s v="10"/>
    <s v="Documentation Management"/>
    <x v="7"/>
    <s v="Medium"/>
    <s v="Admin/Ahad "/>
    <s v="Streamlined license tracking and efficient visualization of audit reports in the VLMBD (Visual License Management and Business Documents), optimizing documentation processes for enhanced compliance and accessibility"/>
    <x v="1"/>
    <m/>
    <n v="0"/>
    <s v="License updating tracking File, Audit report visualization in the VLMBD "/>
    <s v="Mostofa"/>
    <d v="2024-05-25T00:00:00"/>
    <x v="9"/>
    <n v="5"/>
    <m/>
  </r>
  <r>
    <s v="11"/>
    <s v="PC Tools Inventory"/>
    <x v="0"/>
    <s v="Medium"/>
    <s v="Production/Akram"/>
    <s v="Efficient tracking and management of production-specific internal assets, reducing loss, damage, and streamlining the return process."/>
    <x v="1"/>
    <m/>
    <n v="0"/>
    <s v="Production ID wise internal asset inventory (lost, damage, return records)"/>
    <s v="Mostofa"/>
    <d v="2024-05-30T00:00:00"/>
    <x v="10"/>
    <n v="3"/>
    <m/>
  </r>
  <r>
    <s v="12"/>
    <s v="Machine &amp; Tools Repair Requisition"/>
    <x v="0"/>
    <s v="Medium"/>
    <s v="Production/Akram"/>
    <s v="Streamlined and efficient process for managing repair requests, ensuring prompt approvals and facilitating seamless transitions from production to Total Productive Maintenance (TPM)."/>
    <x v="1"/>
    <m/>
    <n v="0"/>
    <s v="Repair approval or move to disposal Production to TPM"/>
    <s v="Mostofa"/>
    <d v="2024-06-03T00:00:00"/>
    <x v="11"/>
    <n v="7"/>
    <m/>
  </r>
  <r>
    <s v="13"/>
    <s v="QCO PCD schedule confirmation and sharing"/>
    <x v="8"/>
    <s v="Medium"/>
    <s v="PC/Azad"/>
    <s v="Streamlined and efficient confirmation of Production Control Division (PCD) schedules through the 4M (Man, Machine, Material, Method) approach, facilitating clear communication and coordination in the production process."/>
    <x v="1"/>
    <m/>
    <n v="0"/>
    <s v="PCD schedule  confirmation though 4M ensuring."/>
    <s v="Mostofa"/>
    <d v="2024-06-11T00:00:00"/>
    <x v="12"/>
    <n v="5"/>
    <m/>
  </r>
  <r>
    <s v="14"/>
    <s v="Early shipment confirmation"/>
    <x v="8"/>
    <s v="Medium"/>
    <s v="PC/Azad"/>
    <s v="Streamlined logistics with timely confirmation of goods readiness, enabling efficient workshop planning and ensuring adherence to production schedules"/>
    <x v="1"/>
    <m/>
    <n v="0"/>
    <s v="Goods early ready as per PC plan, so need workshop confirmation."/>
    <s v="Mostofa"/>
    <d v="2024-06-17T00:00:00"/>
    <x v="13"/>
    <n v="5"/>
    <m/>
  </r>
  <r>
    <s v="15"/>
    <s v="Extension Request"/>
    <x v="8"/>
    <s v="Medium"/>
    <s v="PC/Azad"/>
    <s v="Streamlined and efficient processing of extension requests in response to abnormal situations such as low output, material issues, or quality concerns, leading to improved project management and timely resolution of challenges."/>
    <x v="1"/>
    <m/>
    <n v="0"/>
    <s v="due to abnormality( low output, Materials issue/Quality issue), extension request."/>
    <s v="Mostofa"/>
    <d v="2024-06-23T00:00:00"/>
    <x v="14"/>
    <n v="6"/>
    <m/>
  </r>
  <r>
    <s v="16"/>
    <s v="Ex-factory Change Request"/>
    <x v="8"/>
    <s v="Medium"/>
    <s v="PC/Azad"/>
    <s v="Streamlined response to abnormalities in production, materials, or quality issues, optimizing the change request process for efficient and timely resolutions."/>
    <x v="1"/>
    <m/>
    <n v="0"/>
    <s v="due to abnormality( low output, Materials issue/Quality issue), Ex factory change request."/>
    <s v="Mostofa"/>
    <d v="2024-06-30T00:00:00"/>
    <x v="15"/>
    <n v="4"/>
    <m/>
  </r>
  <r>
    <s v="17"/>
    <s v="E workshop bag hour/final settlement data"/>
    <x v="8"/>
    <s v="Medium"/>
    <s v="PC/Azad"/>
    <s v="Streamlined and efficient billing confirmation process for workshop services, leading to faster and more accurate financial settlements."/>
    <x v="1"/>
    <m/>
    <n v="0"/>
    <s v="E workshop billing confirmation"/>
    <s v="Mostofa"/>
    <d v="2024-07-05T00:00:00"/>
    <x v="16"/>
    <n v="5"/>
    <m/>
  </r>
  <r>
    <s v="18"/>
    <s v=" ESS- Extension"/>
    <x v="9"/>
    <s v="Medium"/>
    <s v="HCM/Atiq"/>
    <s v="Streamlined performance evaluations with the Monthly Evaluation Form, facilitating efficient annual increment processes._x000a_Mobile Pass feature enhances real-time tracking of employee accessibility on production floors, ensuring efficient monitoring._x000a_Online management of disciplinary actions, warnings, and separation letters simplifies record-keeping and compliance with legal requirements._x000a_Automation of Annual Increment Letters provides easy access to increment data, ensuring transparency and adherence to legal guidelines._x000a_Requisition Form and Disciplinary Action Portal in ESS facilitate employee needs and internal complaint management, promoting a systematic approach._x000a_Empowers employees to correct attendance records, manage group changes, and handle shift modifications, fostering flexibility and accuracy in workforce management."/>
    <x v="2"/>
    <m/>
    <n v="0.2"/>
    <s v="Monthly evaluation form TM-ESS_x000a_This is mandatory requirement to evaluate employees performance for their annual increment._x000a_Employee Performance Evaluation for Staff (Supervisor &amp; Above)_x000a_This is mandatory requirement to evaluate employees performance for their annual increment._x000a_Employee Promotion Assessment (Officer &amp; Above)_x000a_This is required to evaluate employees performance during promotion interview._x000a_Mobile Pass for TM-ESS_x000a_This is required to track mobile accessibility of TM in production floors._x000a_Show Cause, Warning &amp; Separation letter-ESS_x000a_This is required to maintain disciplinary activities. This is mandatory requirements though we need to maintain hard copy of these documents but to track the record in a feasible way online version is required._x000a_Annual Increment Letter of TM-ESS_x000a_To fulfil law guidance, we have to show all employees increment data at user end. Though we need to keep the hard copy of these document but the system automation is required._x000a_Requisition form-ESS_x000a_Its required for employees needs, Manpower Budget_x000a_Disciplinary Action Portal-ESS_x000a_Internal Complain Management- Details sheet of incident scenario     Disciplinary Action TM-WS- Proof of guilty and hard paper submission Disciplinary Action GL to above- Proof of guilty and hard paper submission_x000a_Emp Shift &amp; Attendance correction-ESS_x000a_Group Change-Shift Change-Interdepartmental employee shifting. Punch Correction  - Internal daily punch missing, layoff, correction, leave, absent, ML etc._x000a_Night Shift - Internal daily punch missing, layoff, correction, leave, absent, ML etc."/>
    <s v="Mostofa"/>
    <d v="2024-07-11T00:00:00"/>
    <x v="17"/>
    <n v="30"/>
    <m/>
  </r>
  <r>
    <s v="19"/>
    <s v="Security Management "/>
    <x v="7"/>
    <s v="Medium"/>
    <s v="Admin/Atiq"/>
    <s v="Enhanced security oversight through organized and automated checklists, registers, and reports, ensuring thorough monitoring and documentation of critical security aspects"/>
    <x v="1"/>
    <m/>
    <n v="0"/>
    <s v="Security CheckList:_x000a_Fire Door Checklist, 9 Point Inspection Checklist, Perimeter Checklist_x000a_Security Register:_x000a_Parcel mail, Documents received &amp; distribution  Register, Security Accident &amp; Incident Register, Electrical Off/On &amp; Generator Off/On Register, Lost &amp; Found Register, Security Duty register, Handover &amp; Takeover Register (All Duty Post), Advance Information Shipment Record Register_x000a_Kye Management system Register:_x000a_Daily Key Issue/return/, Main Key Box Sealed Opened (Main Gate)/, Key Lost Replace (Main Gate), _x000a_Others_x000a_Security Patrolling (Ventura) report, Security Disciplinary action"/>
    <m/>
    <d v="2024-08-11T00:00:00"/>
    <x v="18"/>
    <n v="19"/>
    <m/>
  </r>
  <r>
    <s v="20"/>
    <s v="CCTV Management System"/>
    <x v="7"/>
    <s v="Medium"/>
    <s v="Admin/Atiq"/>
    <s v="Improved surveillance efficiency with real-time monitoring, staff movement tracking, secure seal management, quick case investigations, and effective communication through the PA system"/>
    <x v="1"/>
    <m/>
    <n v="0"/>
    <s v="CCTV Staff Movement/Seal (pata) Lock maintain/Case Investigation/ PA System Announcement/Camera offline/online/Camera offline incident"/>
    <m/>
    <d v="2024-08-31T00:00:00"/>
    <x v="19"/>
    <n v="5"/>
    <m/>
  </r>
  <r>
    <s v="21"/>
    <s v="Compliance training, Meeting Record ( Physical Signature )"/>
    <x v="7"/>
    <s v="Medium"/>
    <s v="Admin/Atiq"/>
    <s v="Streamlined compliance training and meeting documentation with physical signatures for increased accountability and adherence to safety protocols."/>
    <x v="1"/>
    <m/>
    <n v="0"/>
    <s v="Training &amp; meeting documents, Fire, First aid, PPE, H&amp;S PC, Canteen ,Fire Drill  Others record "/>
    <m/>
    <d v="2024-09-06T00:00:00"/>
    <x v="20"/>
    <n v="10"/>
    <m/>
  </r>
  <r>
    <s v="22"/>
    <s v="CNC Mold combination"/>
    <x v="4"/>
    <s v="Medium"/>
    <s v="IE/Mamun"/>
    <s v="Record all the CNC mold combination and store for future reference"/>
    <x v="1"/>
    <m/>
    <n v="0"/>
    <m/>
    <m/>
    <d v="2024-09-17T00:00:00"/>
    <x v="21"/>
    <n v="10"/>
    <m/>
  </r>
  <r>
    <s v="23"/>
    <s v="Equipment Requisition"/>
    <x v="4"/>
    <s v="Medium"/>
    <s v="IE/Mamun"/>
    <s v="Proper record for equipment transaction record"/>
    <x v="1"/>
    <m/>
    <n v="0"/>
    <m/>
    <m/>
    <d v="2024-09-28T00:00:00"/>
    <x v="22"/>
    <n v="4"/>
    <m/>
  </r>
  <r>
    <s v="24"/>
    <s v="1st pcs Quality Audit "/>
    <x v="6"/>
    <s v="Medium"/>
    <s v="QC/Ajay"/>
    <s v="Improved quality control with real-time inline audits, quick identification of abnormalities, and efficient documentation, ensuring consistent product quality"/>
    <x v="1"/>
    <m/>
    <n v="0"/>
    <s v="Inline Audit_x000a_1.Inline first finished bag comparison with GoBy / PP Sample related documents,trim card,File information._x000a_2.If ok or found any abnormalities then insert on report_x000a_QCO_x000a_1.During QCO first semi finished part  pass  or fail Qc Record by this report._x000a_Bag Measurement Sheet_x000a_1.When FQC pass 1st bag of any color any style QC measurement compare with bulk and CS sample "/>
    <m/>
    <d v="2024-10-03T00:00:00"/>
    <x v="23"/>
    <n v="3"/>
    <m/>
  </r>
  <r>
    <s v="25"/>
    <s v="IQM Sheet （IQM报告）"/>
    <x v="6"/>
    <s v="Medium"/>
    <s v="QC/Ajay"/>
    <s v="Rapid Quality Control (QC) integration into bulk production, enabling quick identification of defects in running style bags and facilitating timely corrective measures for improved production quality."/>
    <x v="1"/>
    <m/>
    <n v="0"/>
    <s v="1.At the time of bulk producton within 4hr QC along with production disccus and report about running style bags most possible defect and solutions"/>
    <m/>
    <d v="2024-10-07T00:00:00"/>
    <x v="24"/>
    <n v="4"/>
    <m/>
  </r>
  <r>
    <s v="26"/>
    <s v="Quality Checklist"/>
    <x v="6"/>
    <s v="Medium"/>
    <s v="QC/Ajay"/>
    <s v="Ensure 100% inspection of metal logos through a comprehensive Inline IPQC report._x000a_Facilitate meticulous quality control by checking for damages such as shoulder damage, loop damage, zipper, puller damage, handle damage, etc., enhancing product quality assurance."/>
    <x v="1"/>
    <m/>
    <n v="0"/>
    <s v="Logo Check --IPQC logo_x000a_1.Through this report Inline IPQC make sure 100% check of metal logo._x000a_Functionality Check List _x000a_1.QC check damage function like as shoulder damage,loop damage,zipper &amp; puller damage,Handle damage etc."/>
    <m/>
    <d v="2024-10-12T00:00:00"/>
    <x v="25"/>
    <n v="5"/>
    <m/>
  </r>
  <r>
    <s v="27"/>
    <s v="FGWH Out pass "/>
    <x v="6"/>
    <s v="Medium"/>
    <s v="QC/Ajay"/>
    <s v="Streamlined and efficient process for rechecking and collecting bags/containers from the warehouse, improving overall workflow and reducing manual errors."/>
    <x v="1"/>
    <m/>
    <n v="0"/>
    <s v="1. For recheck ,Bag/CTN collectuion from  WH"/>
    <m/>
    <d v="2024-10-18T00:00:00"/>
    <x v="26"/>
    <n v="4"/>
    <m/>
  </r>
  <r>
    <s v="28"/>
    <s v="Tapestry Inline Report-- MK Inline Report "/>
    <x v="6"/>
    <s v="Medium"/>
    <s v="QC/Ajay"/>
    <s v="Improved quality control with plant-wise PQC reports for better analysis and decision-making._x000a_Efficient tracking and resolution of defects and issues through detailed documentation, enhancing overall product quality."/>
    <x v="1"/>
    <m/>
    <n v="0"/>
    <s v="1.Plant wise PQC report _x000a_2.Defect,Issue details "/>
    <m/>
    <d v="2024-10-23T00:00:00"/>
    <x v="27"/>
    <n v="5"/>
    <m/>
  </r>
  <r>
    <s v="29"/>
    <s v="Packing Module"/>
    <x v="10"/>
    <s v="Medium"/>
    <s v="Packing/Fazlul"/>
    <s v="Keep a record of all the packing statuses by file and style. "/>
    <x v="2"/>
    <m/>
    <n v="0.2"/>
    <s v="File Information_x000a_Displays details about a file, such as its PO, Plant, Destination, Group, Style, Color, qty, etc._x000a_Packing list_x000a_Carton/cardboard  booking as per packing list_x000a_UCC/case label create in packone system as per packing list, Plant wise qty distribution_x000a_Weight information have in packing list, Carton size, CBM, Shipping mark, _x000a_Carton list make based on packing list, Load plan make based on packing list_x000a_Daily Packing status_x000a_Share the file wise packing status_x000a_Hourly Packing Report_x000a_Integrating real-time data to provide production with a more precise view of their hourly performance._x000a_Report_x000a_Packing Report for related dept._x000a_Packing status report for shipment followup schedule"/>
    <m/>
    <d v="2024-10-28T00:00:00"/>
    <x v="28"/>
    <n v="18"/>
    <m/>
  </r>
  <r>
    <s v="30"/>
    <s v="Body material inspection and calculation report "/>
    <x v="11"/>
    <s v="Medium"/>
    <s v="IQC/Shurid"/>
    <s v="Streamlined record-keeping and efficient calculation of body material inspections, facilitating accurate and comprehensive reporting for quality control and analysis."/>
    <x v="1"/>
    <m/>
    <n v="0"/>
    <s v="To keep record for body inspection &amp; calculate the record summary"/>
    <m/>
    <d v="2024-11-16T00:00:00"/>
    <x v="29"/>
    <n v="4"/>
    <m/>
  </r>
  <r>
    <s v="31"/>
    <s v="Hardware inspection &amp; Transaction"/>
    <x v="11"/>
    <s v="Medium"/>
    <s v="IQC/Shurid"/>
    <s v="Streamlined tracking of transactions between IQC and Warehouse, optimizing inventory management and ensuring efficient hardware inspection processes."/>
    <x v="1"/>
    <m/>
    <n v="0"/>
    <s v="Track down the transaction between IQC &amp; Warehouse and Report"/>
    <m/>
    <d v="2024-11-21T00:00:00"/>
    <x v="30"/>
    <n v="6"/>
    <m/>
  </r>
  <r>
    <s v="32"/>
    <s v="Sub Contact Automation"/>
    <x v="12"/>
    <s v="Medium"/>
    <s v="Purchase/Shurid"/>
    <s v="Subcontractor management by tracking and centralizing all relevant history, including Purchase Orders, Goods Received Notes, and Payment Applications, providing comprehensive oversight and efficiency."/>
    <x v="1"/>
    <m/>
    <n v="0"/>
    <s v="Track down subcontract all history. i.e PI, PO, GRN, Payment application etc."/>
    <m/>
    <d v="2024-11-28T00:00:00"/>
    <x v="31"/>
    <n v="17"/>
    <m/>
  </r>
  <r>
    <s v="33"/>
    <s v="QR label order"/>
    <x v="13"/>
    <s v="Medium"/>
    <s v="WH/Shurid"/>
    <s v="Streamlined and efficient QR label requisition process with real-time tracking, reducing manual errors and improving order management."/>
    <x v="1"/>
    <m/>
    <n v="0"/>
    <s v="QR label requisition receive,send, approval. Data source ERP- Appsheet"/>
    <m/>
    <d v="2024-12-16T00:00:00"/>
    <x v="32"/>
    <n v="4"/>
    <m/>
  </r>
  <r>
    <s v="34"/>
    <s v="Recruitment Module"/>
    <x v="9"/>
    <s v="Medium"/>
    <s v="HCM/Atiq"/>
    <s v="Streamlined and efficient recruitment processes with an online platform, reducing manual effort, minimizing errors, and ensuring compliance with legal requirements."/>
    <x v="1"/>
    <m/>
    <n v="0"/>
    <s v="Offer letter (Staff)_x000a_At present we are doing this manually for each selected candidate which is very much time consuming and sometimes it creates error. To reduce the time and improve accuracy we need an online platform for this process._x000a_Employee Information form (Staff)_x000a_At present we are providing a word file to each selected candidate asking them fill the form and send back to us on mentioned time. Which is very difficult for the candidate and also for us to manage and compile the data as it is time consuming and possibility of errors. Thats why we need an online platform._x000a_Employee Nominee Form_x000a_As this form is mandatory as per law guidance though we need to have an online version of this form to maintain accuracy and preserve the record._x000a_Appointment letter (Staff)_x000a_As this is mandatory as per law guidance though we need to have an online version of this form to maintain accuracy and preserve the record."/>
    <m/>
    <d v="2024-12-21T00:00:00"/>
    <x v="33"/>
    <n v="7"/>
    <m/>
  </r>
  <r>
    <s v="35"/>
    <s v="QCO Module"/>
    <x v="0"/>
    <s v="Medium"/>
    <s v="Production/Akram"/>
    <s v="Streamlined quality control operations with detailed records, accurate deviation analysis, and efficient pre/post-QCO checklists, ensuring enhanced production quality and performance."/>
    <x v="1"/>
    <m/>
    <n v="0"/>
    <s v="QCO Downtime - All interdepartmental direct downtime record sheet with acknowledgement_x000a_QCO IE Accuracy - Standard vs actual deviation according to provided layout_x000a_QCO External Support &amp; RFT - All interdepartmental OTD and RFT calculation based on pre-selected parameter_x000a_QCO Metrics - QCO result calculation based on hourly output_x000a_QCO TPM Accuracy - Standard vs actual deviation according to provided layout through machine lists, initial setup_x000a_QCO PE Accuracy -  Standard vs actual deviation according to mold, pattern list_x000a_Pre-QCO A3 Checklist - Basic checklist for every QCO for signing acknowledgement_x000a_Post-QCO - Basic checklist after every QCO for interdepartmental performance_x000a_Pre-QCO Meeting Checklist -  (-3) days and (-1) days QCO preparation checklist_x000a_QCO Sequential Accuracy - IE accuracy performance in assembly area for N/N/N styles _x000a_CNC Pre-QCO - for CNC area all interdepartmental QCO checklist before (-8 &amp; -4 days)_x000a_QCO Production Pilot Score Card - Hard paper for production pilot score card with written major findings"/>
    <m/>
    <d v="2024-12-29T00:00:00"/>
    <x v="34"/>
    <n v="48"/>
    <m/>
  </r>
  <r>
    <s v="36"/>
    <s v="Execution Report"/>
    <x v="0"/>
    <s v="Medium"/>
    <s v="Production/Akram"/>
    <s v="Improved operational efficiency with real-time monitoring of daily floor and line activities, enabling timely decision-making and performance optimization."/>
    <x v="1"/>
    <m/>
    <n v="0"/>
    <s v="Daily all floor and line working standard monitoring"/>
    <m/>
    <d v="2025-02-16T00:00:00"/>
    <x v="35"/>
    <n v="5"/>
    <m/>
  </r>
  <r>
    <s v="37"/>
    <s v="Compliance Report"/>
    <x v="0"/>
    <s v="Medium"/>
    <s v="Production/Akram"/>
    <s v="Efficient tracking of compliance issues, facilitating timely monitoring, reporting, and adherence to regulatory requirements"/>
    <x v="1"/>
    <m/>
    <n v="0"/>
    <s v="Align with compliance issues for checking and monitoring"/>
    <m/>
    <d v="2025-02-22T00:00:00"/>
    <x v="36"/>
    <n v="6"/>
    <m/>
  </r>
  <r>
    <s v="38"/>
    <s v="Material Transaction"/>
    <x v="0"/>
    <s v="Medium"/>
    <s v="Production/Akram"/>
    <s v="Streamlined material inventory management with automated tracking and control, optimizing internal input and output processes for increased efficiency._x000a_Improved monitoring of overhead painting input and output, as well as hourly output, enhancing overall workflow and productivity."/>
    <x v="1"/>
    <m/>
    <n v="0"/>
    <s v="Automation Material Inventory - Internal input &amp; output tracking and control_x000a_Overhead Painting Input Output Book - Internal input &amp; output tracking and control_x000a_Hourly Output Monitoring Book -  TM workstation to workstation workflow/ one section to another section"/>
    <m/>
    <d v="2025-03-01T00:00:00"/>
    <x v="37"/>
    <n v="9"/>
    <m/>
  </r>
  <r>
    <s v="39"/>
    <s v="Leather Color Rework Book"/>
    <x v="0"/>
    <s v="Medium"/>
    <s v="Production/Akram"/>
    <s v="Streamlined color spray approval process, improving communication and efficiency within the CSC department for leather rework."/>
    <x v="1"/>
    <m/>
    <n v="0"/>
    <s v="Color spray approval to CSC department"/>
    <m/>
    <d v="2025-03-11T00:00:00"/>
    <x v="38"/>
    <n v="10"/>
    <m/>
  </r>
  <r>
    <s v="40"/>
    <s v="Internal S6S Report"/>
    <x v="0"/>
    <s v="Low"/>
    <s v="Production/Akram"/>
    <s v="Streamlined daily internal S6S audit processes, ensuring systematic and efficient monitoring of key parameters for enhanced organizational lean compliance and safety."/>
    <x v="1"/>
    <m/>
    <m/>
    <s v="Daily internal S6S audit parameters checking"/>
    <s v="Mostofa"/>
    <d v="2025-03-22T00:00:00"/>
    <x v="39"/>
    <n v="5"/>
    <m/>
  </r>
  <r>
    <s v="41"/>
    <s v="LHL Daily Input &amp; Acknowledgement"/>
    <x v="0"/>
    <s v="Low"/>
    <s v="Production/ Akram"/>
    <s v="Streamlined communication and collaboration across departments through daily input and acknowledgment, improving efficiency and accountability"/>
    <x v="1"/>
    <m/>
    <m/>
    <s v="Daily interdepartmental acknowledgement and code confirmation status"/>
    <s v="Mostofa"/>
    <d v="2025-03-28T00:00:00"/>
    <x v="40"/>
    <n v="9"/>
    <m/>
  </r>
  <r>
    <s v="42"/>
    <s v="Fire Safety Management"/>
    <x v="7"/>
    <s v="Low"/>
    <s v="Admin/Atiq"/>
    <s v="Improved fire safety compliance and readiness with streamlined and systematic monitoring of fire extinguishers, emergency lights, exit lights, and smoke detectors through checklists."/>
    <x v="1"/>
    <m/>
    <n v="0"/>
    <s v="Fire Extinguisher/Emergency Light/ Exit Light/Smoke Detector Checklist"/>
    <m/>
    <d v="2025-04-07T00:00:00"/>
    <x v="41"/>
    <n v="7"/>
    <m/>
  </r>
  <r>
    <s v="43"/>
    <s v="TMIS Feedback"/>
    <x v="4"/>
    <s v="Low"/>
    <s v="IE/Mamun"/>
    <s v="Take feedback regarding TMIS from user"/>
    <x v="1"/>
    <m/>
    <n v="0"/>
    <m/>
    <m/>
    <d v="2025-04-15T00:00:00"/>
    <x v="42"/>
    <n v="3"/>
    <m/>
  </r>
  <r>
    <s v="44"/>
    <s v="Quality Question Print_x000a_考试"/>
    <x v="6"/>
    <s v="Low"/>
    <s v="QC/Ajay"/>
    <s v="keep record Quality training and performance evaluation question and answer"/>
    <x v="1"/>
    <m/>
    <n v="0"/>
    <m/>
    <m/>
    <d v="2025-04-19T00:00:00"/>
    <x v="43"/>
    <n v="7"/>
    <m/>
  </r>
  <r>
    <s v="45"/>
    <s v="Finish Goods Monitoring"/>
    <x v="10"/>
    <s v="Low"/>
    <s v="Packing/Fazlul"/>
    <s v="Streamlined and real-time tracking of finished goods from production to shipment, ensuring accurate confirmation, quality inspection, and efficient warehouse management for enhanced supply chain visibility."/>
    <x v="1"/>
    <m/>
    <n v="0"/>
    <s v="Daily shipment confirmation_x000a_On day shipment confirmation by logistics_x000a_FG QA final inspection_x000a_FG Warehouse_x000a_Before final loading marking the cartons"/>
    <m/>
    <d v="2025-04-27T00:00:00"/>
    <x v="44"/>
    <n v="7"/>
    <m/>
  </r>
  <r>
    <s v="46"/>
    <s v="Packing Information Sharing "/>
    <x v="10"/>
    <s v="Low"/>
    <s v="Packing/Fazlul"/>
    <s v="Streamlined communication and coordination between production, logistics, and teams, ensuring timely sharing of goods ready dates, VSL/RSD information, and invoice/cut-off dates for efficient tracking and delivery management."/>
    <x v="1"/>
    <m/>
    <n v="0"/>
    <s v="Provide goods ready date_x000a_PC team share goods ready date VSL/RSD and weekly based on Line, PO, style and color_x000a_Invoice &amp; Cut off date_x000a_Logistics share Cut off date and Invoice based on VSL/RSD to tracks and follow up on delivery"/>
    <m/>
    <d v="2025-05-05T00:00:00"/>
    <x v="45"/>
    <n v="10"/>
    <m/>
  </r>
  <r>
    <s v="47"/>
    <s v="KPI of Leather Team"/>
    <x v="11"/>
    <s v="Low"/>
    <s v="IQC/Shurid"/>
    <s v="Tracking and analysis of daily tasks for the Leather Team, facilitating efficient performance evaluation and strategic decision-making."/>
    <x v="1"/>
    <m/>
    <n v="0"/>
    <s v="To keep record of daily tasks after  that input in online"/>
    <m/>
    <d v="2025-05-16T00:00:00"/>
    <x v="46"/>
    <n v="5"/>
    <m/>
  </r>
  <r>
    <s v="48"/>
    <s v="Leather Inspection and calculation summary"/>
    <x v="11"/>
    <s v="Low"/>
    <s v="IQC/Shurid"/>
    <s v="Streamlined leather inspection process with accurate record-keeping and automated calculation summaries, improving efficiency and reducing manual errors."/>
    <x v="1"/>
    <m/>
    <n v="0"/>
    <s v="To keep record for leather inspection &amp; calculate the record summary"/>
    <m/>
    <d v="2025-05-22T00:00:00"/>
    <x v="47"/>
    <n v="7"/>
    <m/>
  </r>
  <r>
    <s v="49"/>
    <s v="Follow up Chart in VLMBD"/>
    <x v="12"/>
    <s v="Low"/>
    <s v="Purchase/Shurid"/>
    <s v="Streamlined and efficient tracking of Purchase Order (PO) issuance and material movement, optimizing supply chain management for both local and overseas materials."/>
    <x v="1"/>
    <m/>
    <n v="0"/>
    <s v="Tracking data for PO issue to inhouse the all materials(local &amp; overseas)"/>
    <m/>
    <d v="2025-05-30T00:00:00"/>
    <x v="48"/>
    <n v="7"/>
    <m/>
  </r>
  <r>
    <s v="50"/>
    <s v="ERP Memo App"/>
    <x v="13"/>
    <s v="Low"/>
    <s v="WH/Shurid"/>
    <s v="Streamlined and efficient communication within the organization by facilitating web-based requisition processes, integrating seamlessly with ERP data sources for enhanced collaboration and decision-making"/>
    <x v="1"/>
    <m/>
    <n v="0"/>
    <s v="Webbing requisition receive,send, approval. Data source ERP"/>
    <m/>
    <d v="2025-06-07T00:00:00"/>
    <x v="49"/>
    <n v="6"/>
    <m/>
  </r>
  <r>
    <s v="51"/>
    <s v="Zipper, Piping, Packing App"/>
    <x v="13"/>
    <s v="Low"/>
    <s v="WH/Shurid"/>
    <s v="Streamlined production process with efficient tracking and recording of cut piece zipper, piping, and webbing, improving workflow transparency and inventory management."/>
    <x v="2"/>
    <m/>
    <n v="0.25"/>
    <s v="Cut piece zipper, piping, webbing sending to WH record into VLMBD-Two form use"/>
    <m/>
    <d v="2025-06-14T00:00:00"/>
    <x v="50"/>
    <n v="9"/>
    <m/>
  </r>
  <r>
    <s v="52"/>
    <s v="Chemical Consumption"/>
    <x v="13"/>
    <s v="Low"/>
    <s v="WH/Shurid"/>
    <s v="Efficient tracking of chemical usage on a floor-by-floor basis, optimizing inventory management and promoting cost-effective resource allocation"/>
    <x v="1"/>
    <m/>
    <n v="0"/>
    <s v="Floorwise chemical sending record- "/>
    <m/>
    <d v="2025-06-24T00:00:00"/>
    <x v="51"/>
    <n v="10"/>
    <m/>
  </r>
  <r>
    <s v="53"/>
    <s v="Exam question of TM"/>
    <x v="9"/>
    <s v="Low"/>
    <s v="HCM/Atiq"/>
    <s v="Streamlined TM recruitment process with an online platform, ensuring easy access, efficient exam administration, and secure result management for future reference."/>
    <x v="1"/>
    <m/>
    <n v="0"/>
    <s v="During TM recruitment inititally we have to take exam. Once they passed the exam successfully we will go for next steps process. At present we are doing this using google form but it shows difficulties that’s why we need an online platform for easy access and also to manage and preserve the results for future reference."/>
    <m/>
    <d v="2025-07-05T00:00:00"/>
    <x v="52"/>
    <n v="4"/>
    <m/>
  </r>
  <r>
    <s v="54"/>
    <s v="Helper report"/>
    <x v="0"/>
    <s v="Low"/>
    <s v="Production/Akram"/>
    <s v="Improved operational efficiency by implementing line and workstation-specific checklists for helper-designated tasks, ensuring systematic and accountable machine operation checks."/>
    <x v="1"/>
    <m/>
    <n v="0"/>
    <s v="Line and workstation wise helper designated TM machine operation check list"/>
    <m/>
    <d v="2025-07-10T00:00:00"/>
    <x v="53"/>
    <n v="3"/>
    <m/>
  </r>
  <r>
    <s v="55"/>
    <s v="Floor Closing Flow Chart"/>
    <x v="0"/>
    <s v="Low"/>
    <s v="Production/Akram"/>
    <s v="Streamlined operations with a visual flow chart for efficient floor closing procedures, including real-time monitoring of electrical machinery status during lunch and after floor close for enhanced safety and energy conservation."/>
    <x v="1"/>
    <m/>
    <n v="0"/>
    <s v="2 times (during lunch and after floor close) all electrical machineries on/off status"/>
    <m/>
    <d v="2025-07-14T00:00:00"/>
    <x v="54"/>
    <n v="5"/>
    <m/>
  </r>
  <r>
    <s v="56"/>
    <s v="Skill Matrix "/>
    <x v="0"/>
    <s v="Low"/>
    <s v="Production/Akram"/>
    <s v="Improved workforce management with real-time skill identification, visualizations, and balanced utilization, leading to enhanced productivity and resource optimization."/>
    <x v="1"/>
    <m/>
    <n v="0"/>
    <s v="Skill Matrix Flow chart - TM current skill identification and visualization_x000a_Skill Inventory Flow chart - TM work balance and proper utilization based on their current wages_x000a_TM Utilization Flow chart -  TM work balance and proper utilization based on their current wages"/>
    <m/>
    <d v="2025-07-20T00:00:00"/>
    <x v="55"/>
    <n v="42"/>
    <m/>
  </r>
  <r>
    <s v="57"/>
    <s v="File Sharing Apps with Scan"/>
    <x v="14"/>
    <s v="Low"/>
    <s v="Merch/Ruman"/>
    <m/>
    <x v="1"/>
    <m/>
    <m/>
    <m/>
    <m/>
    <d v="2025-09-01T00:00:00"/>
    <x v="56"/>
    <n v="14"/>
    <m/>
  </r>
  <r>
    <s v="58"/>
    <s v="SRF"/>
    <x v="14"/>
    <s v="Low"/>
    <s v="Merch/Ruman"/>
    <m/>
    <x v="1"/>
    <m/>
    <m/>
    <m/>
    <m/>
    <d v="2025-09-16T00:00:00"/>
    <x v="57"/>
    <n v="6"/>
    <m/>
  </r>
  <r>
    <s v="59"/>
    <s v="Internal Complain Management"/>
    <x v="0"/>
    <s v="High"/>
    <s v="Production/Akram"/>
    <m/>
    <x v="0"/>
    <m/>
    <n v="1"/>
    <m/>
    <m/>
    <d v="2024-04-16T00:00:00"/>
    <x v="58"/>
    <n v="4"/>
    <s v="Delivered "/>
  </r>
  <r>
    <s v="60"/>
    <s v="Disciplinary Action TM-WS"/>
    <x v="0"/>
    <s v="High"/>
    <s v="Production/Akram"/>
    <m/>
    <x v="2"/>
    <m/>
    <n v="0.2"/>
    <m/>
    <m/>
    <d v="2025-09-16T00:00:00"/>
    <x v="59"/>
    <n v="4"/>
    <m/>
  </r>
  <r>
    <s v="61"/>
    <s v="Disciplinary Action GL to above"/>
    <x v="0"/>
    <s v="High"/>
    <s v="Production/Akram"/>
    <m/>
    <x v="1"/>
    <m/>
    <m/>
    <m/>
    <m/>
    <d v="2025-09-20T00:00:00"/>
    <x v="60"/>
    <n v="5"/>
    <m/>
  </r>
  <r>
    <s v="62"/>
    <s v="Group Change-Shift Change"/>
    <x v="9"/>
    <s v="High"/>
    <s v="HCM/Atiq"/>
    <m/>
    <x v="0"/>
    <m/>
    <n v="1"/>
    <s v="As this is mandatory as per law guidance though we need to have an online version of this form to maintain accuracy and preserve the record."/>
    <s v="Mostofa"/>
    <d v="2024-01-01T00:00:00"/>
    <x v="61"/>
    <n v="9"/>
    <s v="Delivered "/>
  </r>
  <r>
    <s v="63"/>
    <s v="TM ID card"/>
    <x v="9"/>
    <s v="High"/>
    <s v="HCM/Atiq"/>
    <m/>
    <x v="0"/>
    <m/>
    <n v="1"/>
    <s v="As this is mandatory as per law guidance though we need to have an online version of this form to maintain accuracy and preserve the record."/>
    <s v="Mostofa"/>
    <d v="2024-01-10T00:00:00"/>
    <x v="62"/>
    <n v="5"/>
    <s v="Delivered "/>
  </r>
  <r>
    <s v="64"/>
    <s v="Employees personal information update"/>
    <x v="9"/>
    <s v="High"/>
    <s v="HCM/Atiq"/>
    <m/>
    <x v="0"/>
    <m/>
    <n v="1"/>
    <s v="Required to update employees personal information when required."/>
    <s v="Mostofa"/>
    <d v="2023-10-15T00:00:00"/>
    <x v="63"/>
    <n v="5"/>
    <s v="Delivered "/>
  </r>
  <r>
    <s v="65"/>
    <s v="Employee Job Card"/>
    <x v="9"/>
    <s v="High"/>
    <s v="HCM/Atiq"/>
    <s v=" "/>
    <x v="0"/>
    <m/>
    <n v="1"/>
    <s v="1. Anytime employees can get their job card for any of their external or internal uses."/>
    <s v="Mostofa"/>
    <d v="2023-10-20T00:00:00"/>
    <x v="64"/>
    <n v="9"/>
    <s v="Delivered "/>
  </r>
  <r>
    <s v="66"/>
    <s v="Confirmation &amp; Increment letter (Staff)"/>
    <x v="9"/>
    <s v="High"/>
    <s v="HCM/Atiq"/>
    <m/>
    <x v="0"/>
    <m/>
    <n v="1"/>
    <s v="Yearly increment letter to distribute &amp; keep record in employee file."/>
    <s v="Mostofa"/>
    <d v="2024-01-28T00:00:00"/>
    <x v="65"/>
    <n v="9"/>
    <s v="Delivered "/>
  </r>
  <r>
    <s v="67"/>
    <s v="Pay slip"/>
    <x v="9"/>
    <s v="High"/>
    <s v="HCM/Atiq"/>
    <m/>
    <x v="0"/>
    <m/>
    <n v="1"/>
    <s v="To fulfil law guidance, we have to show the pay slip to all employees pay slip at user end."/>
    <s v="Mostofa"/>
    <d v="2023-10-29T00:00:00"/>
    <x v="66"/>
    <n v="17"/>
    <s v="Delivered "/>
  </r>
  <r>
    <s v="68"/>
    <s v="Employee engagement survey TM"/>
    <x v="9"/>
    <s v="High"/>
    <s v="HCM/Atiq"/>
    <m/>
    <x v="0"/>
    <m/>
    <n v="1"/>
    <s v="Previously we are doing this by providing hard copy documents to all TM but after implement the portal it is easier for us to track the record."/>
    <s v="Mostofa"/>
    <d v="2024-02-13T00:00:00"/>
    <x v="67"/>
    <n v="7"/>
    <s v="Delivered "/>
  </r>
  <r>
    <s v="69"/>
    <s v="Carton list"/>
    <x v="5"/>
    <s v="High"/>
    <s v="Packing/Sumon"/>
    <m/>
    <x v="0"/>
    <m/>
    <n v="1"/>
    <s v="To pack each CTN in line and generate the packing reports."/>
    <s v="Mostofa"/>
    <d v="2024-02-20T00:00:00"/>
    <x v="68"/>
    <n v="8"/>
    <s v="Delivered "/>
  </r>
  <r>
    <s v="70"/>
    <s v="Finish Goods handover to WH"/>
    <x v="5"/>
    <s v="High"/>
    <s v="Packing/Sumon"/>
    <m/>
    <x v="0"/>
    <m/>
    <n v="1"/>
    <s v="FG transfer to WH and received from WH. Transaction between department and approval."/>
    <s v="Mostofa"/>
    <d v="2024-02-28T00:00:00"/>
    <x v="69"/>
    <n v="6"/>
    <s v="Delivered "/>
  </r>
  <r>
    <s v="71"/>
    <s v="Employee Gate pass System"/>
    <x v="7"/>
    <s v="High"/>
    <s v="Admin/Ahad "/>
    <m/>
    <x v="0"/>
    <m/>
    <n v="1"/>
    <s v="Automatic tracking of employee IN-Out records within office hours.  "/>
    <s v="Mostofa"/>
    <d v="2024-03-15T00:00:00"/>
    <x v="70"/>
    <n v="10"/>
    <s v="Delivered "/>
  </r>
  <r>
    <s v="72"/>
    <s v="Guest management System "/>
    <x v="7"/>
    <s v="High"/>
    <s v="Admin/Ahad "/>
    <m/>
    <x v="0"/>
    <m/>
    <n v="1"/>
    <s v="Automatic tracking of guest IN-Out records"/>
    <s v="Mostofa"/>
    <d v="2024-03-25T00:00:00"/>
    <x v="71"/>
    <n v="5"/>
    <s v="Delivered "/>
  </r>
  <r>
    <s v="73"/>
    <s v="vehicle management system"/>
    <x v="7"/>
    <s v="High"/>
    <s v="Admin/Ahad "/>
    <m/>
    <x v="0"/>
    <m/>
    <n v="1"/>
    <s v="Automatic tracking of vehicle IN-Out records"/>
    <s v="Mostofa"/>
    <d v="2024-03-30T00:00:00"/>
    <x v="72"/>
    <n v="5"/>
    <s v="Delivered "/>
  </r>
  <r>
    <s v="74"/>
    <s v="Invoice Receive App"/>
    <x v="7"/>
    <s v="High"/>
    <s v="Admin/Ahad "/>
    <s v="Streamlined and efficient material verification and receipt process, ensuring accuracy and accountability through individual item checks and electronic signatures."/>
    <x v="0"/>
    <m/>
    <n v="1"/>
    <s v="Material checking one by one, material receiving from IQC and keep record E-Signature"/>
    <s v="Mostofa"/>
    <d v="2024-03-05T00:00:00"/>
    <x v="73"/>
    <n v="15"/>
    <s v="Delivered "/>
  </r>
  <r>
    <s v="75"/>
    <s v="OT Management"/>
    <x v="0"/>
    <s v="High"/>
    <s v="Production/Akram"/>
    <s v="Streamlined overtime approval process, improving efficiency and accountability._x000a_Real-time tracking of actual vs approved manpower count, optimizing resource management and cost control."/>
    <x v="0"/>
    <s v="This application fully modified totally new requirements expense another 7days"/>
    <n v="1"/>
    <s v="OT Approval - Taking approval from PC Department_x000a_OT Count Report -  Actual vs approval manpower count on daily basis"/>
    <s v="Mostofa"/>
    <d v="2024-04-01T00:00:00"/>
    <x v="74"/>
    <n v="20"/>
    <s v="Delivered "/>
  </r>
  <r>
    <s v="76"/>
    <s v="Sample material Requisition"/>
    <x v="14"/>
    <s v="High"/>
    <s v="Merch/Ruman"/>
    <s v="Streamlined and efficient material verification and receipt process, ensuring accuracy and accountability through individual item checks and electronic signatures."/>
    <x v="0"/>
    <m/>
    <n v="1"/>
    <s v="Easily can do send Material requisition based on consumption rate"/>
    <s v="Mostofa"/>
    <d v="2024-01-20T00:00:00"/>
    <x v="75"/>
    <n v="14"/>
    <s v="Delivered "/>
  </r>
  <r>
    <s v="77"/>
    <s v="Sample material PI"/>
    <x v="14"/>
    <s v="High"/>
    <s v="Merch/Ruman"/>
    <s v="Streamlined and efficient material verification and receipt process, ensuring accuracy and accountability through individual item checks and electronic signatures."/>
    <x v="0"/>
    <m/>
    <n v="1"/>
    <s v="Fully automated PI bulk upload by excel"/>
    <s v="Mostofa"/>
    <d v="2024-02-03T00:00:00"/>
    <x v="76"/>
    <n v="7"/>
    <s v="Delivered "/>
  </r>
  <r>
    <s v="78"/>
    <s v="FQC Appsheet Modification"/>
    <x v="6"/>
    <s v="High"/>
    <s v="QC/Ajay"/>
    <s v="IPQC's workflow is patrol-based , across various checkpoints in hourly basis along the production line. _x000a_It's crucial to streamline the evaluation process in the FQC stage. We need to know the number of defects detected at specific QCR points."/>
    <x v="0"/>
    <m/>
    <n v="1"/>
    <s v="IPQC's workflow is patrol-based , across various checkpoints in hourly basis along the production line. _x000a_It's crucial to streamline the evaluation process in the FQC stage. We need to know the number of defects detected at specific QCR points."/>
    <s v="Mostofa"/>
    <d v="2024-05-12T00:00:00"/>
    <x v="77"/>
    <n v="3"/>
    <s v="Delivered "/>
  </r>
  <r>
    <n v="79"/>
    <s v="PI Modification review"/>
    <x v="12"/>
    <s v="High"/>
    <s v="Charlotte"/>
    <s v="This is another stage add for review PI, Chinese language confirmation from purchase"/>
    <x v="0"/>
    <m/>
    <n v="1"/>
    <m/>
    <s v="Mostofa"/>
    <d v="2024-05-16T00:00:00"/>
    <x v="78"/>
    <n v="2"/>
    <m/>
  </r>
  <r>
    <n v="80"/>
    <s v="PMO and Packing Output appsheet Modification"/>
    <x v="15"/>
    <s v="High"/>
    <s v="Azad/Ruman"/>
    <s v="This modifcation for add sample bag quantity those appsheet for production efficiency calculation purpose"/>
    <x v="0"/>
    <m/>
    <n v="1"/>
    <m/>
    <s v="Mostofa"/>
    <d v="2024-05-31T00:00:00"/>
    <x v="10"/>
    <n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9D5A64F-05F8-4EDB-9024-2AFD546C3C4F}" name="PivotTable2" cacheId="1" applyNumberFormats="0" applyBorderFormats="0" applyFontFormats="0" applyPatternFormats="0" applyAlignmentFormats="0" applyWidthHeightFormats="1" dataCaption="Values" updatedVersion="8" minRefreshableVersion="3" preserveFormatting="0" itemPrintTitles="1" createdVersion="8" indent="0" compact="0" compactData="0" multipleFieldFilters="0">
  <location ref="B120:G142" firstHeaderRow="1" firstDataRow="2" firstDataCol="2"/>
  <pivotFields count="18">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items count="16">
        <item x="2"/>
        <item x="7"/>
        <item x="9"/>
        <item x="3"/>
        <item x="4"/>
        <item x="11"/>
        <item x="14"/>
        <item x="10"/>
        <item x="5"/>
        <item x="8"/>
        <item x="15"/>
        <item x="1"/>
        <item x="0"/>
        <item x="12"/>
        <item x="6"/>
        <item x="13"/>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Col" compact="0" outline="0" showAll="0" defaultSubtotal="0">
      <items count="3">
        <item x="0"/>
        <item x="1"/>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numFmtId="166" outline="0" showAll="0" defaultSubtotal="0">
      <items count="79">
        <item x="63"/>
        <item x="64"/>
        <item x="66"/>
        <item x="61"/>
        <item x="62"/>
        <item x="75"/>
        <item x="65"/>
        <item x="76"/>
        <item x="67"/>
        <item x="68"/>
        <item x="69"/>
        <item x="73"/>
        <item x="0"/>
        <item x="70"/>
        <item x="71"/>
        <item x="1"/>
        <item x="72"/>
        <item x="2"/>
        <item x="58"/>
        <item x="74"/>
        <item x="5"/>
        <item x="6"/>
        <item x="7"/>
        <item x="3"/>
        <item x="77"/>
        <item x="78"/>
        <item x="8"/>
        <item x="9"/>
        <item x="10"/>
        <item x="11"/>
        <item x="12"/>
        <item x="13"/>
        <item x="14"/>
        <item x="15"/>
        <item x="16"/>
        <item x="17"/>
        <item x="4"/>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9"/>
        <item x="57"/>
        <item x="60"/>
      </items>
      <extLst>
        <ext xmlns:x14="http://schemas.microsoft.com/office/spreadsheetml/2009/9/main" uri="{2946ED86-A175-432a-8AC1-64E0C546D7DE}">
          <x14:pivotField fillDownLabels="1"/>
        </ext>
      </extLst>
    </pivotField>
    <pivotField compact="0" numFmtId="171"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ubtotalTop="0" showAll="0" defaultSubtotal="0">
      <items count="14">
        <item sd="0" x="0"/>
        <item sd="0" x="1"/>
        <item sd="0" x="2"/>
        <item sd="0" x="3"/>
        <item sd="0" x="4"/>
        <item sd="0" x="5"/>
        <item sd="0" x="6"/>
        <item sd="0" x="7"/>
        <item sd="0" x="8"/>
        <item sd="0" x="9"/>
        <item sd="0" x="10"/>
        <item sd="0" x="11"/>
        <item sd="0" x="12"/>
        <item sd="0" x="13"/>
      </items>
      <extLst>
        <ext xmlns:x14="http://schemas.microsoft.com/office/spreadsheetml/2009/9/main" uri="{2946ED86-A175-432a-8AC1-64E0C546D7DE}">
          <x14:pivotField fillDownLabels="1"/>
        </ext>
      </extLst>
    </pivotField>
    <pivotField compact="0" outline="0" subtotalTop="0" showAll="0" defaultSubtotal="0">
      <items count="6">
        <item sd="0" x="0"/>
        <item sd="0" x="1"/>
        <item sd="0" x="2"/>
        <item sd="0" x="3"/>
        <item sd="0" x="4"/>
        <item sd="0" x="5"/>
      </items>
      <extLst>
        <ext xmlns:x14="http://schemas.microsoft.com/office/spreadsheetml/2009/9/main" uri="{2946ED86-A175-432a-8AC1-64E0C546D7DE}">
          <x14:pivotField fillDownLabels="1"/>
        </ext>
      </extLst>
    </pivotField>
    <pivotField axis="axisRow" compact="0" outline="0" subtotalTop="0" showAll="0" defaultSubtotal="0">
      <items count="5">
        <item h="1" sd="0" x="0"/>
        <item h="1" x="1"/>
        <item x="2"/>
        <item x="3"/>
        <item sd="0" x="4"/>
      </items>
      <extLst>
        <ext xmlns:x14="http://schemas.microsoft.com/office/spreadsheetml/2009/9/main" uri="{2946ED86-A175-432a-8AC1-64E0C546D7DE}">
          <x14:pivotField fillDownLabels="1"/>
        </ext>
      </extLst>
    </pivotField>
  </pivotFields>
  <rowFields count="2">
    <field x="17"/>
    <field x="15"/>
  </rowFields>
  <rowItems count="21">
    <i>
      <x v="2"/>
      <x v="1"/>
    </i>
    <i r="1">
      <x v="2"/>
    </i>
    <i r="1">
      <x v="3"/>
    </i>
    <i r="1">
      <x v="4"/>
    </i>
    <i r="1">
      <x v="5"/>
    </i>
    <i r="1">
      <x v="6"/>
    </i>
    <i r="1">
      <x v="7"/>
    </i>
    <i r="1">
      <x v="8"/>
    </i>
    <i r="1">
      <x v="9"/>
    </i>
    <i r="1">
      <x v="10"/>
    </i>
    <i r="1">
      <x v="11"/>
    </i>
    <i r="1">
      <x v="12"/>
    </i>
    <i>
      <x v="3"/>
      <x v="2"/>
    </i>
    <i r="1">
      <x v="3"/>
    </i>
    <i r="1">
      <x v="4"/>
    </i>
    <i r="1">
      <x v="5"/>
    </i>
    <i r="1">
      <x v="6"/>
    </i>
    <i r="1">
      <x v="7"/>
    </i>
    <i r="1">
      <x v="8"/>
    </i>
    <i r="1">
      <x v="9"/>
    </i>
    <i t="grand">
      <x/>
    </i>
  </rowItems>
  <colFields count="1">
    <field x="6"/>
  </colFields>
  <colItems count="4">
    <i>
      <x/>
    </i>
    <i>
      <x v="1"/>
    </i>
    <i>
      <x v="2"/>
    </i>
    <i t="grand">
      <x/>
    </i>
  </colItems>
  <dataFields count="1">
    <dataField name="Count of Application List"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9A1E68F-9772-4073-B832-E07C755B6014}" name="PivotTable1" cacheId="1" applyNumberFormats="0" applyBorderFormats="0" applyFontFormats="0" applyPatternFormats="0" applyAlignmentFormats="0" applyWidthHeightFormats="1" dataCaption="Values" updatedVersion="8" minRefreshableVersion="3" preserveFormatting="0" itemPrintTitles="1" createdVersion="8" indent="0" outline="1" outlineData="1" multipleFieldFilters="0">
  <location ref="B85:AE105" firstHeaderRow="1" firstDataRow="4" firstDataCol="1"/>
  <pivotFields count="18">
    <pivotField showAll="0" defaultSubtotal="0"/>
    <pivotField dataField="1" showAll="0" defaultSubtotal="0"/>
    <pivotField axis="axisRow" showAll="0" defaultSubtotal="0">
      <items count="16">
        <item x="2"/>
        <item x="7"/>
        <item x="9"/>
        <item x="3"/>
        <item x="4"/>
        <item x="11"/>
        <item x="14"/>
        <item x="10"/>
        <item x="5"/>
        <item x="8"/>
        <item x="15"/>
        <item x="1"/>
        <item x="0"/>
        <item x="12"/>
        <item x="6"/>
        <item x="13"/>
      </items>
    </pivotField>
    <pivotField showAll="0" defaultSubtotal="0"/>
    <pivotField showAll="0" defaultSubtotal="0"/>
    <pivotField showAll="0" defaultSubtotal="0"/>
    <pivotField axis="axisCol" showAll="0" defaultSubtotal="0">
      <items count="3">
        <item x="0"/>
        <item x="1"/>
        <item x="2"/>
      </items>
    </pivotField>
    <pivotField showAll="0" defaultSubtotal="0"/>
    <pivotField showAll="0" defaultSubtotal="0"/>
    <pivotField showAll="0" defaultSubtotal="0"/>
    <pivotField showAll="0" defaultSubtotal="0"/>
    <pivotField showAll="0" defaultSubtotal="0"/>
    <pivotField numFmtId="166" showAll="0" defaultSubtotal="0">
      <items count="79">
        <item x="63"/>
        <item x="64"/>
        <item x="66"/>
        <item x="61"/>
        <item x="62"/>
        <item x="75"/>
        <item x="65"/>
        <item x="76"/>
        <item x="67"/>
        <item x="68"/>
        <item x="69"/>
        <item x="73"/>
        <item x="0"/>
        <item x="70"/>
        <item x="71"/>
        <item x="1"/>
        <item x="72"/>
        <item x="2"/>
        <item x="58"/>
        <item x="74"/>
        <item x="5"/>
        <item x="6"/>
        <item x="7"/>
        <item x="3"/>
        <item x="77"/>
        <item x="78"/>
        <item x="8"/>
        <item x="9"/>
        <item x="10"/>
        <item x="11"/>
        <item x="12"/>
        <item x="13"/>
        <item x="14"/>
        <item x="15"/>
        <item x="16"/>
        <item x="17"/>
        <item x="4"/>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9"/>
        <item x="57"/>
        <item x="60"/>
      </items>
    </pivotField>
    <pivotField numFmtId="171" showAll="0" defaultSubtotal="0"/>
    <pivotField showAll="0" defaultSubtotal="0"/>
    <pivotField axis="axisCol" subtotalTop="0" showAll="0" defaultSubtotal="0">
      <items count="14">
        <item x="0"/>
        <item x="1"/>
        <item x="2"/>
        <item x="3"/>
        <item x="4"/>
        <item x="5"/>
        <item x="6"/>
        <item x="7"/>
        <item x="8"/>
        <item x="9"/>
        <item x="10"/>
        <item x="11"/>
        <item x="12"/>
        <item x="13"/>
      </items>
    </pivotField>
    <pivotField subtotalTop="0" showAll="0" defaultSubtotal="0">
      <items count="6">
        <item x="0"/>
        <item x="1"/>
        <item x="2"/>
        <item x="3"/>
        <item x="4"/>
        <item x="5"/>
      </items>
    </pivotField>
    <pivotField axis="axisCol" subtotalTop="0" showAll="0" defaultSubtotal="0">
      <items count="5">
        <item h="1" x="0"/>
        <item h="1" x="1"/>
        <item x="2"/>
        <item x="3"/>
        <item x="4"/>
      </items>
    </pivotField>
  </pivotFields>
  <rowFields count="1">
    <field x="2"/>
  </rowFields>
  <rowItems count="17">
    <i>
      <x/>
    </i>
    <i>
      <x v="1"/>
    </i>
    <i>
      <x v="2"/>
    </i>
    <i>
      <x v="3"/>
    </i>
    <i>
      <x v="4"/>
    </i>
    <i>
      <x v="5"/>
    </i>
    <i>
      <x v="6"/>
    </i>
    <i>
      <x v="7"/>
    </i>
    <i>
      <x v="8"/>
    </i>
    <i>
      <x v="9"/>
    </i>
    <i>
      <x v="10"/>
    </i>
    <i>
      <x v="11"/>
    </i>
    <i>
      <x v="12"/>
    </i>
    <i>
      <x v="13"/>
    </i>
    <i>
      <x v="14"/>
    </i>
    <i>
      <x v="15"/>
    </i>
    <i t="grand">
      <x/>
    </i>
  </rowItems>
  <colFields count="3">
    <field x="17"/>
    <field x="15"/>
    <field x="6"/>
  </colFields>
  <colItems count="29">
    <i>
      <x v="2"/>
      <x v="1"/>
      <x/>
    </i>
    <i r="1">
      <x v="2"/>
      <x/>
    </i>
    <i r="1">
      <x v="3"/>
      <x/>
    </i>
    <i r="1">
      <x v="4"/>
      <x/>
    </i>
    <i r="2">
      <x v="1"/>
    </i>
    <i r="2">
      <x v="2"/>
    </i>
    <i r="1">
      <x v="5"/>
      <x/>
    </i>
    <i r="2">
      <x v="1"/>
    </i>
    <i r="1">
      <x v="6"/>
      <x/>
    </i>
    <i r="2">
      <x v="1"/>
    </i>
    <i r="1">
      <x v="7"/>
      <x v="1"/>
    </i>
    <i r="1">
      <x v="8"/>
      <x v="1"/>
    </i>
    <i r="2">
      <x v="2"/>
    </i>
    <i r="1">
      <x v="9"/>
      <x v="1"/>
    </i>
    <i r="1">
      <x v="10"/>
      <x v="1"/>
    </i>
    <i r="1">
      <x v="11"/>
      <x v="1"/>
    </i>
    <i r="2">
      <x v="2"/>
    </i>
    <i r="1">
      <x v="12"/>
      <x v="1"/>
    </i>
    <i>
      <x v="3"/>
      <x v="2"/>
      <x v="1"/>
    </i>
    <i r="1">
      <x v="3"/>
      <x v="1"/>
    </i>
    <i r="1">
      <x v="4"/>
      <x v="1"/>
    </i>
    <i r="1">
      <x v="5"/>
      <x v="1"/>
    </i>
    <i r="1">
      <x v="6"/>
      <x v="1"/>
    </i>
    <i r="2">
      <x v="2"/>
    </i>
    <i r="1">
      <x v="7"/>
      <x v="1"/>
    </i>
    <i r="1">
      <x v="8"/>
      <x v="1"/>
    </i>
    <i r="1">
      <x v="9"/>
      <x v="1"/>
    </i>
    <i r="2">
      <x v="2"/>
    </i>
    <i t="grand">
      <x/>
    </i>
  </colItems>
  <dataFields count="1">
    <dataField name="Count of Application List"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85776CBB-EF53-4474-8CFD-703862749CFA}" name="PivotTable1"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B7" firstHeaderRow="1" firstDataRow="1" firstDataCol="1"/>
  <pivotFields count="10">
    <pivotField compact="0" outline="0" showAll="0" defaultSubtotal="0"/>
    <pivotField dataField="1" compact="0" outline="0" showAll="0" defaultSubtotal="0"/>
    <pivotField compact="0" outline="0" showAll="0" defaultSubtotal="0"/>
    <pivotField axis="axisRow" compact="0" outline="0" showAll="0" defaultSubtotal="0">
      <items count="4">
        <item x="0"/>
        <item x="2"/>
        <item x="1"/>
        <item n="Complete" h="1" m="1" x="3"/>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1">
    <field x="3"/>
  </rowFields>
  <rowItems count="4">
    <i>
      <x/>
    </i>
    <i>
      <x v="1"/>
    </i>
    <i>
      <x v="2"/>
    </i>
    <i t="grand">
      <x/>
    </i>
  </rowItems>
  <colItems count="1">
    <i/>
  </colItems>
  <dataFields count="1">
    <dataField name="Count of Application List"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7BBFEA3-EDA9-4598-B8F8-55BCEED9D9C5}" name="PivotTable2"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D3:E19" firstHeaderRow="1" firstDataRow="1" firstDataCol="1"/>
  <pivotFields count="10">
    <pivotField compact="0" outline="0" showAll="0" defaultSubtotal="0"/>
    <pivotField dataField="1" compact="0" outline="0" showAll="0" defaultSubtotal="0"/>
    <pivotField axis="axisRow" compact="0" outline="0" showAll="0" defaultSubtotal="0">
      <items count="16">
        <item x="2"/>
        <item x="7"/>
        <item x="9"/>
        <item m="1" x="15"/>
        <item x="4"/>
        <item x="11"/>
        <item x="10"/>
        <item x="5"/>
        <item x="8"/>
        <item x="1"/>
        <item x="0"/>
        <item x="12"/>
        <item x="6"/>
        <item x="13"/>
        <item x="3"/>
        <item x="14"/>
      </items>
    </pivotField>
    <pivotField compact="0" outline="0" showAll="0" defaultSubtotal="0">
      <items count="4">
        <item x="0"/>
        <item x="2"/>
        <item x="1"/>
        <item h="1" m="1" x="3"/>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1">
    <field x="2"/>
  </rowFields>
  <rowItems count="16">
    <i>
      <x/>
    </i>
    <i>
      <x v="1"/>
    </i>
    <i>
      <x v="2"/>
    </i>
    <i>
      <x v="4"/>
    </i>
    <i>
      <x v="5"/>
    </i>
    <i>
      <x v="6"/>
    </i>
    <i>
      <x v="7"/>
    </i>
    <i>
      <x v="8"/>
    </i>
    <i>
      <x v="9"/>
    </i>
    <i>
      <x v="10"/>
    </i>
    <i>
      <x v="11"/>
    </i>
    <i>
      <x v="12"/>
    </i>
    <i>
      <x v="13"/>
    </i>
    <i>
      <x v="14"/>
    </i>
    <i>
      <x v="15"/>
    </i>
    <i t="grand">
      <x/>
    </i>
  </rowItems>
  <colItems count="1">
    <i/>
  </colItems>
  <dataFields count="1">
    <dataField name="Count of Application List"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iority" xr10:uid="{8C1FFD6C-8039-4834-9FFC-6636CB8B79E6}" sourceName="Priority">
  <pivotTables>
    <pivotTable tabId="4" name="PivotTable1"/>
    <pivotTable tabId="4" name="PivotTable2"/>
  </pivotTables>
  <data>
    <tabular pivotCacheId="998773890">
      <items count="4">
        <i x="0" s="1"/>
        <i x="2" s="1"/>
        <i x="1" s="1"/>
        <i x="3"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iority" xr10:uid="{CFB51DE5-20C3-4F43-8741-D65451246DA0}" cache="Slicer_Priority" caption="Priority"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ivotTable" Target="../pivotTables/pivotTable4.xml"/><Relationship Id="rId1" Type="http://schemas.openxmlformats.org/officeDocument/2006/relationships/pivotTable" Target="../pivotTables/pivotTable3.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AA34A-0255-4119-B86E-2F96D4A3B3BA}">
  <dimension ref="B1:CF197"/>
  <sheetViews>
    <sheetView topLeftCell="A3" zoomScale="85" zoomScaleNormal="85" workbookViewId="0">
      <selection activeCell="AL4" sqref="AL4"/>
    </sheetView>
  </sheetViews>
  <sheetFormatPr defaultRowHeight="15" x14ac:dyDescent="0.25"/>
  <cols>
    <col min="1" max="1" width="2.140625" customWidth="1"/>
    <col min="2" max="2" width="23" bestFit="1" customWidth="1"/>
    <col min="3" max="3" width="3.42578125" customWidth="1"/>
    <col min="4" max="31" width="4.5703125" customWidth="1"/>
    <col min="32" max="35" width="5.5703125" customWidth="1"/>
    <col min="36" max="36" width="6.42578125" bestFit="1" customWidth="1"/>
    <col min="37" max="37" width="9.42578125" bestFit="1" customWidth="1"/>
    <col min="38" max="38" width="6" bestFit="1" customWidth="1"/>
    <col min="39" max="39" width="9" bestFit="1" customWidth="1"/>
    <col min="40" max="40" width="6.7109375" bestFit="1" customWidth="1"/>
    <col min="41" max="41" width="9.7109375" bestFit="1" customWidth="1"/>
    <col min="42" max="42" width="5.85546875" bestFit="1" customWidth="1"/>
    <col min="43" max="43" width="3.7109375" bestFit="1" customWidth="1"/>
    <col min="44" max="44" width="8.85546875" bestFit="1" customWidth="1"/>
    <col min="45" max="45" width="5.28515625" bestFit="1" customWidth="1"/>
    <col min="46" max="46" width="8.28515625" bestFit="1" customWidth="1"/>
    <col min="47" max="47" width="6.28515625" bestFit="1" customWidth="1"/>
    <col min="48" max="48" width="9.28515625" bestFit="1" customWidth="1"/>
    <col min="49" max="49" width="6.140625" bestFit="1" customWidth="1"/>
    <col min="50" max="50" width="9.85546875" bestFit="1" customWidth="1"/>
    <col min="51" max="51" width="11.28515625" bestFit="1" customWidth="1"/>
    <col min="52" max="53" width="10" bestFit="1" customWidth="1"/>
    <col min="54" max="59" width="9.7109375" bestFit="1" customWidth="1"/>
    <col min="60" max="62" width="10" bestFit="1" customWidth="1"/>
    <col min="63" max="66" width="9.5703125" bestFit="1" customWidth="1"/>
    <col min="67" max="70" width="10.28515625" bestFit="1" customWidth="1"/>
    <col min="71" max="73" width="9.42578125" bestFit="1" customWidth="1"/>
    <col min="74" max="77" width="8.85546875" bestFit="1" customWidth="1"/>
    <col min="78" max="78" width="9.85546875" bestFit="1" customWidth="1"/>
    <col min="79" max="82" width="9.7109375" bestFit="1" customWidth="1"/>
    <col min="83" max="83" width="11.28515625" bestFit="1" customWidth="1"/>
  </cols>
  <sheetData>
    <row r="1" spans="2:35" ht="15.75" thickBot="1" x14ac:dyDescent="0.3"/>
    <row r="2" spans="2:35" x14ac:dyDescent="0.25">
      <c r="B2" s="137" t="s">
        <v>380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9"/>
    </row>
    <row r="3" spans="2:35" ht="15.75" thickBot="1" x14ac:dyDescent="0.3">
      <c r="B3" s="140"/>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2"/>
      <c r="AG3" s="142"/>
      <c r="AH3" s="142"/>
      <c r="AI3" s="143"/>
    </row>
    <row r="4" spans="2:35" s="25" customFormat="1" ht="31.5" customHeight="1" x14ac:dyDescent="0.25">
      <c r="B4" s="135" t="s">
        <v>379</v>
      </c>
      <c r="C4" s="154">
        <v>2024</v>
      </c>
      <c r="D4" s="155"/>
      <c r="E4" s="155"/>
      <c r="F4" s="155"/>
      <c r="G4" s="155"/>
      <c r="H4" s="155"/>
      <c r="I4" s="155"/>
      <c r="J4" s="155"/>
      <c r="K4" s="155"/>
      <c r="L4" s="155"/>
      <c r="M4" s="155"/>
      <c r="N4" s="155"/>
      <c r="O4" s="155"/>
      <c r="P4" s="155"/>
      <c r="Q4" s="155"/>
      <c r="R4" s="155"/>
      <c r="S4" s="155"/>
      <c r="T4" s="156"/>
      <c r="U4" s="157">
        <v>2025</v>
      </c>
      <c r="V4" s="158"/>
      <c r="W4" s="158"/>
      <c r="X4" s="158"/>
      <c r="Y4" s="158"/>
      <c r="Z4" s="158"/>
      <c r="AA4" s="158"/>
      <c r="AB4" s="158"/>
      <c r="AC4" s="158"/>
      <c r="AD4" s="158"/>
      <c r="AE4" s="159"/>
      <c r="AF4" s="160" t="s">
        <v>124</v>
      </c>
      <c r="AG4" s="147" t="s">
        <v>163</v>
      </c>
      <c r="AH4" s="144" t="s">
        <v>129</v>
      </c>
      <c r="AI4" s="150" t="s">
        <v>381</v>
      </c>
    </row>
    <row r="5" spans="2:35" s="25" customFormat="1" ht="31.5" customHeight="1" x14ac:dyDescent="0.25">
      <c r="B5" s="136"/>
      <c r="C5" s="128" t="str">
        <f>C87</f>
        <v>Jan</v>
      </c>
      <c r="D5" s="102" t="str">
        <f t="shared" ref="D5:T5" si="0">D87</f>
        <v>Feb</v>
      </c>
      <c r="E5" s="102" t="str">
        <f t="shared" si="0"/>
        <v>Mar</v>
      </c>
      <c r="F5" s="162" t="str">
        <f t="shared" si="0"/>
        <v>Apr</v>
      </c>
      <c r="G5" s="162"/>
      <c r="H5" s="162"/>
      <c r="I5" s="162" t="str">
        <f t="shared" si="0"/>
        <v>May</v>
      </c>
      <c r="J5" s="162"/>
      <c r="K5" s="162" t="str">
        <f t="shared" si="0"/>
        <v>Jun</v>
      </c>
      <c r="L5" s="162"/>
      <c r="M5" s="102" t="str">
        <f t="shared" si="0"/>
        <v>Jul</v>
      </c>
      <c r="N5" s="162" t="str">
        <f t="shared" si="0"/>
        <v>Aug</v>
      </c>
      <c r="O5" s="162"/>
      <c r="P5" s="102" t="str">
        <f t="shared" si="0"/>
        <v>Sep</v>
      </c>
      <c r="Q5" s="102" t="str">
        <f t="shared" si="0"/>
        <v>Oct</v>
      </c>
      <c r="R5" s="162" t="str">
        <f t="shared" si="0"/>
        <v>Nov</v>
      </c>
      <c r="S5" s="162"/>
      <c r="T5" s="108" t="str">
        <f t="shared" si="0"/>
        <v>Dec</v>
      </c>
      <c r="U5" s="113" t="s">
        <v>364</v>
      </c>
      <c r="V5" s="105" t="str">
        <f t="shared" ref="V5:Z6" si="1">U87</f>
        <v>Feb</v>
      </c>
      <c r="W5" s="105" t="str">
        <f t="shared" si="1"/>
        <v>Mar</v>
      </c>
      <c r="X5" s="105" t="str">
        <f t="shared" si="1"/>
        <v>Apr</v>
      </c>
      <c r="Y5" s="105" t="str">
        <f t="shared" si="1"/>
        <v>May</v>
      </c>
      <c r="Z5" s="152" t="str">
        <f t="shared" si="1"/>
        <v>Jun</v>
      </c>
      <c r="AA5" s="152"/>
      <c r="AB5" s="105" t="str">
        <f t="shared" ref="AB5:AD6" si="2">AA87</f>
        <v>Jul</v>
      </c>
      <c r="AC5" s="105" t="str">
        <f t="shared" si="2"/>
        <v>Aug</v>
      </c>
      <c r="AD5" s="152" t="str">
        <f t="shared" si="2"/>
        <v>Sep</v>
      </c>
      <c r="AE5" s="153"/>
      <c r="AF5" s="161"/>
      <c r="AG5" s="148"/>
      <c r="AH5" s="145"/>
      <c r="AI5" s="151"/>
    </row>
    <row r="6" spans="2:35" s="100" customFormat="1" ht="9" hidden="1" customHeight="1" x14ac:dyDescent="0.25">
      <c r="B6" s="132"/>
      <c r="C6" s="129" t="str">
        <f>C88</f>
        <v>Completed</v>
      </c>
      <c r="D6" s="103" t="str">
        <f t="shared" ref="D6:T6" si="3">D88</f>
        <v>Completed</v>
      </c>
      <c r="E6" s="103" t="str">
        <f t="shared" si="3"/>
        <v>Completed</v>
      </c>
      <c r="F6" s="103" t="str">
        <f t="shared" si="3"/>
        <v>Completed</v>
      </c>
      <c r="G6" s="103" t="str">
        <f t="shared" si="3"/>
        <v xml:space="preserve">Pending </v>
      </c>
      <c r="H6" s="103" t="str">
        <f t="shared" si="3"/>
        <v>WIP</v>
      </c>
      <c r="I6" s="103" t="str">
        <f t="shared" si="3"/>
        <v>Completed</v>
      </c>
      <c r="J6" s="103" t="str">
        <f t="shared" si="3"/>
        <v xml:space="preserve">Pending </v>
      </c>
      <c r="K6" s="103" t="str">
        <f t="shared" si="3"/>
        <v>Completed</v>
      </c>
      <c r="L6" s="103" t="str">
        <f t="shared" si="3"/>
        <v xml:space="preserve">Pending </v>
      </c>
      <c r="M6" s="103" t="str">
        <f t="shared" si="3"/>
        <v xml:space="preserve">Pending </v>
      </c>
      <c r="N6" s="103" t="str">
        <f t="shared" si="3"/>
        <v xml:space="preserve">Pending </v>
      </c>
      <c r="O6" s="103" t="str">
        <f t="shared" si="3"/>
        <v>WIP</v>
      </c>
      <c r="P6" s="103" t="str">
        <f t="shared" si="3"/>
        <v xml:space="preserve">Pending </v>
      </c>
      <c r="Q6" s="103" t="str">
        <f t="shared" si="3"/>
        <v xml:space="preserve">Pending </v>
      </c>
      <c r="R6" s="103" t="str">
        <f t="shared" si="3"/>
        <v xml:space="preserve">Pending </v>
      </c>
      <c r="S6" s="103" t="str">
        <f t="shared" si="3"/>
        <v>WIP</v>
      </c>
      <c r="T6" s="109" t="str">
        <f t="shared" si="3"/>
        <v xml:space="preserve">Pending </v>
      </c>
      <c r="U6" s="114"/>
      <c r="V6" s="106" t="str">
        <f t="shared" si="1"/>
        <v xml:space="preserve">Pending </v>
      </c>
      <c r="W6" s="106" t="str">
        <f t="shared" si="1"/>
        <v xml:space="preserve">Pending </v>
      </c>
      <c r="X6" s="106" t="str">
        <f t="shared" si="1"/>
        <v xml:space="preserve">Pending </v>
      </c>
      <c r="Y6" s="106" t="str">
        <f t="shared" si="1"/>
        <v xml:space="preserve">Pending </v>
      </c>
      <c r="Z6" s="106" t="str">
        <f t="shared" si="1"/>
        <v xml:space="preserve">Pending </v>
      </c>
      <c r="AA6" s="106" t="str">
        <f>Z88</f>
        <v>WIP</v>
      </c>
      <c r="AB6" s="106" t="str">
        <f t="shared" si="2"/>
        <v xml:space="preserve">Pending </v>
      </c>
      <c r="AC6" s="106" t="str">
        <f t="shared" si="2"/>
        <v xml:space="preserve">Pending </v>
      </c>
      <c r="AD6" s="106" t="str">
        <f t="shared" si="2"/>
        <v xml:space="preserve">Pending </v>
      </c>
      <c r="AE6" s="118" t="str">
        <f>AD88</f>
        <v>WIP</v>
      </c>
      <c r="AF6" s="161"/>
      <c r="AG6" s="149"/>
      <c r="AH6" s="145"/>
      <c r="AI6" s="151"/>
    </row>
    <row r="7" spans="2:35" x14ac:dyDescent="0.25">
      <c r="B7" s="133" t="str">
        <f>B89</f>
        <v>Accounts</v>
      </c>
      <c r="C7" s="130"/>
      <c r="D7" s="104"/>
      <c r="E7" s="104"/>
      <c r="F7" s="104"/>
      <c r="G7" s="104"/>
      <c r="H7" s="104"/>
      <c r="I7" s="104">
        <f t="shared" ref="I7" si="4">I89</f>
        <v>1</v>
      </c>
      <c r="J7" s="104"/>
      <c r="K7" s="104"/>
      <c r="L7" s="104"/>
      <c r="M7" s="104"/>
      <c r="N7" s="104"/>
      <c r="O7" s="104"/>
      <c r="P7" s="104"/>
      <c r="Q7" s="104"/>
      <c r="R7" s="104"/>
      <c r="S7" s="104"/>
      <c r="T7" s="110"/>
      <c r="U7" s="115"/>
      <c r="V7" s="107"/>
      <c r="W7" s="107"/>
      <c r="X7" s="107"/>
      <c r="Y7" s="107"/>
      <c r="Z7" s="107"/>
      <c r="AA7" s="107"/>
      <c r="AB7" s="107"/>
      <c r="AC7" s="107"/>
      <c r="AD7" s="107"/>
      <c r="AE7" s="119"/>
      <c r="AF7" s="121">
        <f>SUMIFS($C7:$AE7,$C$6:$AE$6,AF$4)</f>
        <v>1</v>
      </c>
      <c r="AG7" s="122"/>
      <c r="AH7" s="122"/>
      <c r="AI7" s="123">
        <f>SUM(AF7:AH7)</f>
        <v>1</v>
      </c>
    </row>
    <row r="8" spans="2:35" x14ac:dyDescent="0.25">
      <c r="B8" s="133" t="str">
        <f t="shared" ref="B8:B22" si="5">B90</f>
        <v>Admin</v>
      </c>
      <c r="C8" s="130"/>
      <c r="D8" s="104"/>
      <c r="E8" s="104">
        <f t="shared" ref="E8:P8" si="6">E90</f>
        <v>3</v>
      </c>
      <c r="F8" s="104">
        <f t="shared" si="6"/>
        <v>1</v>
      </c>
      <c r="G8" s="104"/>
      <c r="H8" s="104"/>
      <c r="I8" s="104"/>
      <c r="J8" s="104">
        <f t="shared" si="6"/>
        <v>1</v>
      </c>
      <c r="K8" s="104"/>
      <c r="L8" s="104"/>
      <c r="M8" s="104"/>
      <c r="N8" s="104">
        <f t="shared" si="6"/>
        <v>1</v>
      </c>
      <c r="O8" s="104"/>
      <c r="P8" s="104">
        <f t="shared" si="6"/>
        <v>2</v>
      </c>
      <c r="Q8" s="104"/>
      <c r="R8" s="104"/>
      <c r="S8" s="104"/>
      <c r="T8" s="110"/>
      <c r="U8" s="115"/>
      <c r="V8" s="107"/>
      <c r="W8" s="107"/>
      <c r="X8" s="107">
        <f>W90</f>
        <v>1</v>
      </c>
      <c r="Y8" s="107"/>
      <c r="Z8" s="107"/>
      <c r="AA8" s="107"/>
      <c r="AB8" s="107"/>
      <c r="AC8" s="107"/>
      <c r="AD8" s="107"/>
      <c r="AE8" s="119"/>
      <c r="AF8" s="121">
        <f>SUMIFS($C8:$AE8,$C$6:$AE$6,AF$4)</f>
        <v>4</v>
      </c>
      <c r="AG8" s="122"/>
      <c r="AH8" s="122">
        <f t="shared" ref="AH8:AH14" si="7">SUMIFS($C8:$AE8,$C$6:$AE$6,AH$4)</f>
        <v>5</v>
      </c>
      <c r="AI8" s="123">
        <f t="shared" ref="AI8:AI23" si="8">SUM(AF8:AH8)</f>
        <v>9</v>
      </c>
    </row>
    <row r="9" spans="2:35" x14ac:dyDescent="0.25">
      <c r="B9" s="133" t="str">
        <f t="shared" si="5"/>
        <v>HCM</v>
      </c>
      <c r="C9" s="130">
        <f>C91</f>
        <v>2</v>
      </c>
      <c r="D9" s="104">
        <f t="shared" ref="D9:T9" si="9">D91</f>
        <v>2</v>
      </c>
      <c r="E9" s="104"/>
      <c r="F9" s="104"/>
      <c r="G9" s="104"/>
      <c r="H9" s="104"/>
      <c r="I9" s="104"/>
      <c r="J9" s="104"/>
      <c r="K9" s="104"/>
      <c r="L9" s="104"/>
      <c r="M9" s="104"/>
      <c r="N9" s="104"/>
      <c r="O9" s="104">
        <f t="shared" si="9"/>
        <v>1</v>
      </c>
      <c r="P9" s="104"/>
      <c r="Q9" s="104"/>
      <c r="R9" s="104"/>
      <c r="S9" s="104"/>
      <c r="T9" s="110">
        <f t="shared" si="9"/>
        <v>1</v>
      </c>
      <c r="U9" s="115"/>
      <c r="V9" s="107"/>
      <c r="W9" s="107"/>
      <c r="X9" s="107"/>
      <c r="Y9" s="107"/>
      <c r="Z9" s="107"/>
      <c r="AA9" s="107"/>
      <c r="AB9" s="107">
        <f>AA91</f>
        <v>1</v>
      </c>
      <c r="AC9" s="107"/>
      <c r="AD9" s="107"/>
      <c r="AE9" s="119"/>
      <c r="AF9" s="121">
        <f>SUMIFS($C9:$AE9,$C$6:$AE$6,AF$4)</f>
        <v>4</v>
      </c>
      <c r="AG9" s="122">
        <f>SUMIFS($C9:$AE9,$C$6:$AE$6,AG$4)</f>
        <v>1</v>
      </c>
      <c r="AH9" s="122">
        <f t="shared" si="7"/>
        <v>2</v>
      </c>
      <c r="AI9" s="123">
        <f t="shared" si="8"/>
        <v>7</v>
      </c>
    </row>
    <row r="10" spans="2:35" x14ac:dyDescent="0.25">
      <c r="B10" s="133" t="str">
        <f t="shared" si="5"/>
        <v>IA/IT</v>
      </c>
      <c r="C10" s="130"/>
      <c r="D10" s="104"/>
      <c r="E10" s="104"/>
      <c r="F10" s="104"/>
      <c r="G10" s="104"/>
      <c r="H10" s="104"/>
      <c r="I10" s="104"/>
      <c r="J10" s="104"/>
      <c r="K10" s="104"/>
      <c r="L10" s="104"/>
      <c r="M10" s="104"/>
      <c r="N10" s="104">
        <f t="shared" ref="N10" si="10">N92</f>
        <v>1</v>
      </c>
      <c r="O10" s="104"/>
      <c r="P10" s="104"/>
      <c r="Q10" s="104"/>
      <c r="R10" s="104"/>
      <c r="S10" s="104"/>
      <c r="T10" s="110"/>
      <c r="U10" s="115"/>
      <c r="V10" s="107"/>
      <c r="W10" s="107"/>
      <c r="X10" s="107"/>
      <c r="Y10" s="107"/>
      <c r="Z10" s="107"/>
      <c r="AA10" s="107"/>
      <c r="AB10" s="107"/>
      <c r="AC10" s="107"/>
      <c r="AD10" s="107"/>
      <c r="AE10" s="119"/>
      <c r="AF10" s="121"/>
      <c r="AG10" s="122"/>
      <c r="AH10" s="122">
        <f t="shared" si="7"/>
        <v>1</v>
      </c>
      <c r="AI10" s="123">
        <f t="shared" si="8"/>
        <v>1</v>
      </c>
    </row>
    <row r="11" spans="2:35" x14ac:dyDescent="0.25">
      <c r="B11" s="133" t="str">
        <f t="shared" si="5"/>
        <v>IE</v>
      </c>
      <c r="C11" s="130"/>
      <c r="D11" s="104"/>
      <c r="E11" s="104"/>
      <c r="F11" s="104"/>
      <c r="G11" s="104"/>
      <c r="H11" s="104"/>
      <c r="I11" s="104">
        <f t="shared" ref="I11:Q11" si="11">I93</f>
        <v>2</v>
      </c>
      <c r="J11" s="104"/>
      <c r="K11" s="104"/>
      <c r="L11" s="104"/>
      <c r="M11" s="104"/>
      <c r="N11" s="104"/>
      <c r="O11" s="104"/>
      <c r="P11" s="104">
        <f t="shared" si="11"/>
        <v>1</v>
      </c>
      <c r="Q11" s="104">
        <f t="shared" si="11"/>
        <v>1</v>
      </c>
      <c r="R11" s="104"/>
      <c r="S11" s="104"/>
      <c r="T11" s="110"/>
      <c r="U11" s="115"/>
      <c r="V11" s="107"/>
      <c r="W11" s="107"/>
      <c r="X11" s="107">
        <f>W93</f>
        <v>1</v>
      </c>
      <c r="Y11" s="107"/>
      <c r="Z11" s="107"/>
      <c r="AA11" s="107"/>
      <c r="AB11" s="107"/>
      <c r="AC11" s="107"/>
      <c r="AD11" s="107"/>
      <c r="AE11" s="119"/>
      <c r="AF11" s="121">
        <f>SUMIFS($C11:$AE11,$C$6:$AE$6,AF$4)</f>
        <v>2</v>
      </c>
      <c r="AG11" s="122"/>
      <c r="AH11" s="122">
        <f t="shared" si="7"/>
        <v>3</v>
      </c>
      <c r="AI11" s="123">
        <f t="shared" si="8"/>
        <v>5</v>
      </c>
    </row>
    <row r="12" spans="2:35" x14ac:dyDescent="0.25">
      <c r="B12" s="133" t="str">
        <f t="shared" si="5"/>
        <v>IQC</v>
      </c>
      <c r="C12" s="130"/>
      <c r="D12" s="104"/>
      <c r="E12" s="104"/>
      <c r="F12" s="104"/>
      <c r="G12" s="104"/>
      <c r="H12" s="104"/>
      <c r="I12" s="104"/>
      <c r="J12" s="104"/>
      <c r="K12" s="104"/>
      <c r="L12" s="104"/>
      <c r="M12" s="104"/>
      <c r="N12" s="104"/>
      <c r="O12" s="104"/>
      <c r="P12" s="104"/>
      <c r="Q12" s="104"/>
      <c r="R12" s="104">
        <f t="shared" ref="R12" si="12">R94</f>
        <v>2</v>
      </c>
      <c r="S12" s="104"/>
      <c r="T12" s="110"/>
      <c r="U12" s="115"/>
      <c r="V12" s="107"/>
      <c r="W12" s="107"/>
      <c r="X12" s="107"/>
      <c r="Y12" s="107">
        <f>X94</f>
        <v>2</v>
      </c>
      <c r="Z12" s="107"/>
      <c r="AA12" s="107"/>
      <c r="AB12" s="107"/>
      <c r="AC12" s="107"/>
      <c r="AD12" s="107"/>
      <c r="AE12" s="119"/>
      <c r="AF12" s="121"/>
      <c r="AG12" s="122"/>
      <c r="AH12" s="122">
        <f t="shared" si="7"/>
        <v>4</v>
      </c>
      <c r="AI12" s="123">
        <f t="shared" si="8"/>
        <v>4</v>
      </c>
    </row>
    <row r="13" spans="2:35" x14ac:dyDescent="0.25">
      <c r="B13" s="133" t="str">
        <f t="shared" si="5"/>
        <v>Merchandising</v>
      </c>
      <c r="C13" s="130"/>
      <c r="D13" s="104">
        <f t="shared" ref="D13" si="13">D95</f>
        <v>2</v>
      </c>
      <c r="E13" s="104"/>
      <c r="F13" s="104"/>
      <c r="G13" s="104"/>
      <c r="H13" s="104"/>
      <c r="I13" s="104"/>
      <c r="J13" s="104"/>
      <c r="K13" s="104"/>
      <c r="L13" s="104"/>
      <c r="M13" s="104"/>
      <c r="N13" s="104"/>
      <c r="O13" s="104"/>
      <c r="P13" s="104"/>
      <c r="Q13" s="104"/>
      <c r="R13" s="104"/>
      <c r="S13" s="104"/>
      <c r="T13" s="110"/>
      <c r="U13" s="115"/>
      <c r="V13" s="107"/>
      <c r="W13" s="107"/>
      <c r="X13" s="107"/>
      <c r="Y13" s="107"/>
      <c r="Z13" s="107"/>
      <c r="AA13" s="107"/>
      <c r="AB13" s="107"/>
      <c r="AC13" s="107"/>
      <c r="AD13" s="107">
        <f>AC95</f>
        <v>2</v>
      </c>
      <c r="AE13" s="119"/>
      <c r="AF13" s="121">
        <f>SUMIFS($C13:$AE13,$C$6:$AE$6,AF$4)</f>
        <v>2</v>
      </c>
      <c r="AG13" s="122"/>
      <c r="AH13" s="122">
        <f t="shared" si="7"/>
        <v>2</v>
      </c>
      <c r="AI13" s="123">
        <f t="shared" si="8"/>
        <v>4</v>
      </c>
    </row>
    <row r="14" spans="2:35" x14ac:dyDescent="0.25">
      <c r="B14" s="133" t="str">
        <f t="shared" si="5"/>
        <v>Packing</v>
      </c>
      <c r="C14" s="130"/>
      <c r="D14" s="104"/>
      <c r="E14" s="104"/>
      <c r="F14" s="104"/>
      <c r="G14" s="104"/>
      <c r="H14" s="104"/>
      <c r="I14" s="104"/>
      <c r="J14" s="104"/>
      <c r="K14" s="104"/>
      <c r="L14" s="104"/>
      <c r="M14" s="104"/>
      <c r="N14" s="104"/>
      <c r="O14" s="104"/>
      <c r="P14" s="104"/>
      <c r="Q14" s="104"/>
      <c r="R14" s="104"/>
      <c r="S14" s="104">
        <f t="shared" ref="S14" si="14">S96</f>
        <v>1</v>
      </c>
      <c r="T14" s="110"/>
      <c r="U14" s="115"/>
      <c r="V14" s="107"/>
      <c r="W14" s="107"/>
      <c r="X14" s="107"/>
      <c r="Y14" s="107">
        <f>X96</f>
        <v>2</v>
      </c>
      <c r="Z14" s="107"/>
      <c r="AA14" s="107"/>
      <c r="AB14" s="107"/>
      <c r="AC14" s="107"/>
      <c r="AD14" s="107"/>
      <c r="AE14" s="119"/>
      <c r="AF14" s="121"/>
      <c r="AG14" s="122">
        <f>SUMIFS($C14:$AE14,$C$6:$AE$6,AG$4)</f>
        <v>1</v>
      </c>
      <c r="AH14" s="122">
        <f t="shared" si="7"/>
        <v>2</v>
      </c>
      <c r="AI14" s="123">
        <f t="shared" si="8"/>
        <v>3</v>
      </c>
    </row>
    <row r="15" spans="2:35" x14ac:dyDescent="0.25">
      <c r="B15" s="133" t="str">
        <f t="shared" si="5"/>
        <v xml:space="preserve">Packing </v>
      </c>
      <c r="C15" s="130"/>
      <c r="D15" s="104">
        <f t="shared" ref="D15:I15" si="15">D97</f>
        <v>1</v>
      </c>
      <c r="E15" s="104">
        <f t="shared" si="15"/>
        <v>1</v>
      </c>
      <c r="F15" s="104"/>
      <c r="G15" s="104"/>
      <c r="H15" s="104"/>
      <c r="I15" s="104">
        <f t="shared" si="15"/>
        <v>1</v>
      </c>
      <c r="J15" s="104"/>
      <c r="K15" s="104"/>
      <c r="L15" s="104"/>
      <c r="M15" s="104"/>
      <c r="N15" s="104"/>
      <c r="O15" s="104"/>
      <c r="P15" s="104"/>
      <c r="Q15" s="104"/>
      <c r="R15" s="104"/>
      <c r="S15" s="104"/>
      <c r="T15" s="110"/>
      <c r="U15" s="115"/>
      <c r="V15" s="107"/>
      <c r="W15" s="107"/>
      <c r="X15" s="107"/>
      <c r="Y15" s="107"/>
      <c r="Z15" s="107"/>
      <c r="AA15" s="107"/>
      <c r="AB15" s="107"/>
      <c r="AC15" s="107"/>
      <c r="AD15" s="107"/>
      <c r="AE15" s="119"/>
      <c r="AF15" s="121">
        <f>SUMIFS($C15:$AE15,$C$6:$AE$6,AF$4)</f>
        <v>3</v>
      </c>
      <c r="AG15" s="122"/>
      <c r="AH15" s="122"/>
      <c r="AI15" s="123">
        <f t="shared" si="8"/>
        <v>3</v>
      </c>
    </row>
    <row r="16" spans="2:35" x14ac:dyDescent="0.25">
      <c r="B16" s="133" t="str">
        <f t="shared" si="5"/>
        <v>PC</v>
      </c>
      <c r="C16" s="130"/>
      <c r="D16" s="104"/>
      <c r="E16" s="104"/>
      <c r="F16" s="104"/>
      <c r="G16" s="104"/>
      <c r="H16" s="104"/>
      <c r="I16" s="104"/>
      <c r="J16" s="104"/>
      <c r="K16" s="104"/>
      <c r="L16" s="104">
        <f t="shared" ref="L16:M16" si="16">L98</f>
        <v>3</v>
      </c>
      <c r="M16" s="104">
        <f t="shared" si="16"/>
        <v>2</v>
      </c>
      <c r="N16" s="104"/>
      <c r="O16" s="104"/>
      <c r="P16" s="104"/>
      <c r="Q16" s="104"/>
      <c r="R16" s="104"/>
      <c r="S16" s="104"/>
      <c r="T16" s="110"/>
      <c r="U16" s="115"/>
      <c r="V16" s="107"/>
      <c r="W16" s="107"/>
      <c r="X16" s="107"/>
      <c r="Y16" s="107"/>
      <c r="Z16" s="107"/>
      <c r="AA16" s="107"/>
      <c r="AB16" s="107"/>
      <c r="AC16" s="107"/>
      <c r="AD16" s="107"/>
      <c r="AE16" s="119"/>
      <c r="AF16" s="121"/>
      <c r="AG16" s="122"/>
      <c r="AH16" s="122">
        <f>SUMIFS($C16:$AE16,$C$6:$AE$6,AH$4)</f>
        <v>5</v>
      </c>
      <c r="AI16" s="123">
        <f t="shared" si="8"/>
        <v>5</v>
      </c>
    </row>
    <row r="17" spans="2:35" x14ac:dyDescent="0.25">
      <c r="B17" s="133" t="str">
        <f t="shared" si="5"/>
        <v>PC/Merch</v>
      </c>
      <c r="C17" s="130"/>
      <c r="D17" s="104"/>
      <c r="E17" s="104"/>
      <c r="F17" s="104"/>
      <c r="G17" s="104"/>
      <c r="H17" s="104"/>
      <c r="I17" s="104"/>
      <c r="J17" s="104"/>
      <c r="K17" s="104">
        <f t="shared" ref="K17" si="17">K99</f>
        <v>1</v>
      </c>
      <c r="L17" s="104"/>
      <c r="M17" s="104"/>
      <c r="N17" s="104"/>
      <c r="O17" s="104"/>
      <c r="P17" s="104"/>
      <c r="Q17" s="104"/>
      <c r="R17" s="104"/>
      <c r="S17" s="104"/>
      <c r="T17" s="110"/>
      <c r="U17" s="115"/>
      <c r="V17" s="107"/>
      <c r="W17" s="107"/>
      <c r="X17" s="107"/>
      <c r="Y17" s="107"/>
      <c r="Z17" s="107"/>
      <c r="AA17" s="107"/>
      <c r="AB17" s="107"/>
      <c r="AC17" s="107"/>
      <c r="AD17" s="107"/>
      <c r="AE17" s="119"/>
      <c r="AF17" s="121">
        <f>SUMIFS($C17:$AE17,$C$6:$AE$6,AF$4)</f>
        <v>1</v>
      </c>
      <c r="AG17" s="122"/>
      <c r="AH17" s="122"/>
      <c r="AI17" s="123">
        <f t="shared" si="8"/>
        <v>1</v>
      </c>
    </row>
    <row r="18" spans="2:35" x14ac:dyDescent="0.25">
      <c r="B18" s="133" t="str">
        <f t="shared" si="5"/>
        <v>Procurement</v>
      </c>
      <c r="C18" s="130"/>
      <c r="D18" s="104"/>
      <c r="E18" s="104"/>
      <c r="F18" s="104"/>
      <c r="G18" s="104"/>
      <c r="H18" s="104">
        <f t="shared" ref="H18" si="18">H100</f>
        <v>1</v>
      </c>
      <c r="I18" s="104"/>
      <c r="J18" s="104"/>
      <c r="K18" s="104"/>
      <c r="L18" s="104"/>
      <c r="M18" s="104"/>
      <c r="N18" s="104"/>
      <c r="O18" s="104"/>
      <c r="P18" s="104"/>
      <c r="Q18" s="104"/>
      <c r="R18" s="104"/>
      <c r="S18" s="104"/>
      <c r="T18" s="110"/>
      <c r="U18" s="115"/>
      <c r="V18" s="107"/>
      <c r="W18" s="107"/>
      <c r="X18" s="107"/>
      <c r="Y18" s="107"/>
      <c r="Z18" s="107"/>
      <c r="AA18" s="107"/>
      <c r="AB18" s="107"/>
      <c r="AC18" s="107"/>
      <c r="AD18" s="107"/>
      <c r="AE18" s="119"/>
      <c r="AF18" s="121"/>
      <c r="AG18" s="122">
        <f>SUMIFS($C18:$AE18,$C$6:$AE$6,AG$4)</f>
        <v>1</v>
      </c>
      <c r="AH18" s="122"/>
      <c r="AI18" s="123">
        <f t="shared" si="8"/>
        <v>1</v>
      </c>
    </row>
    <row r="19" spans="2:35" x14ac:dyDescent="0.25">
      <c r="B19" s="133" t="str">
        <f t="shared" si="5"/>
        <v>Production</v>
      </c>
      <c r="C19" s="130"/>
      <c r="D19" s="104"/>
      <c r="E19" s="104">
        <f t="shared" ref="E19:L19" si="19">E101</f>
        <v>1</v>
      </c>
      <c r="F19" s="104">
        <f t="shared" si="19"/>
        <v>2</v>
      </c>
      <c r="G19" s="104">
        <f t="shared" si="19"/>
        <v>1</v>
      </c>
      <c r="H19" s="104"/>
      <c r="I19" s="104"/>
      <c r="J19" s="104"/>
      <c r="K19" s="104"/>
      <c r="L19" s="104">
        <f t="shared" si="19"/>
        <v>2</v>
      </c>
      <c r="M19" s="104"/>
      <c r="N19" s="104"/>
      <c r="O19" s="104"/>
      <c r="P19" s="104"/>
      <c r="Q19" s="104"/>
      <c r="R19" s="104"/>
      <c r="S19" s="104"/>
      <c r="T19" s="110"/>
      <c r="U19" s="115"/>
      <c r="V19" s="107">
        <f>U101</f>
        <v>3</v>
      </c>
      <c r="W19" s="107">
        <f>V101</f>
        <v>3</v>
      </c>
      <c r="X19" s="107">
        <f>W101</f>
        <v>1</v>
      </c>
      <c r="Y19" s="107"/>
      <c r="Z19" s="107"/>
      <c r="AA19" s="107"/>
      <c r="AB19" s="107">
        <f>AA101</f>
        <v>2</v>
      </c>
      <c r="AC19" s="107">
        <f>AB101</f>
        <v>1</v>
      </c>
      <c r="AD19" s="107">
        <f>AC101</f>
        <v>1</v>
      </c>
      <c r="AE19" s="119">
        <f>AD101</f>
        <v>1</v>
      </c>
      <c r="AF19" s="121">
        <f>SUMIFS($C19:$AE19,$C$6:$AE$6,AF$4)</f>
        <v>3</v>
      </c>
      <c r="AG19" s="122">
        <f>SUMIFS($C19:$AE19,$C$6:$AE$6,AG$4)</f>
        <v>1</v>
      </c>
      <c r="AH19" s="122">
        <f>SUMIFS($C19:$AE19,$C$6:$AE$6,AH$4)</f>
        <v>14</v>
      </c>
      <c r="AI19" s="123">
        <f t="shared" si="8"/>
        <v>18</v>
      </c>
    </row>
    <row r="20" spans="2:35" x14ac:dyDescent="0.25">
      <c r="B20" s="133" t="str">
        <f t="shared" si="5"/>
        <v>Purchase</v>
      </c>
      <c r="C20" s="130"/>
      <c r="D20" s="104"/>
      <c r="E20" s="104"/>
      <c r="F20" s="104"/>
      <c r="G20" s="104"/>
      <c r="H20" s="104"/>
      <c r="I20" s="104">
        <f t="shared" ref="I20:T20" si="20">I102</f>
        <v>1</v>
      </c>
      <c r="J20" s="104"/>
      <c r="K20" s="104"/>
      <c r="L20" s="104"/>
      <c r="M20" s="104"/>
      <c r="N20" s="104"/>
      <c r="O20" s="104"/>
      <c r="P20" s="104"/>
      <c r="Q20" s="104"/>
      <c r="R20" s="104"/>
      <c r="S20" s="104"/>
      <c r="T20" s="110">
        <f t="shared" si="20"/>
        <v>1</v>
      </c>
      <c r="U20" s="115"/>
      <c r="V20" s="107"/>
      <c r="W20" s="107"/>
      <c r="X20" s="107"/>
      <c r="Y20" s="107"/>
      <c r="Z20" s="107">
        <f>Y102</f>
        <v>1</v>
      </c>
      <c r="AA20" s="107"/>
      <c r="AB20" s="107"/>
      <c r="AC20" s="107"/>
      <c r="AD20" s="107"/>
      <c r="AE20" s="119"/>
      <c r="AF20" s="121">
        <f>SUMIFS($C20:$AE20,$C$6:$AE$6,AF$4)</f>
        <v>1</v>
      </c>
      <c r="AG20" s="122"/>
      <c r="AH20" s="122">
        <f>SUMIFS($C20:$AE20,$C$6:$AE$6,AH$4)</f>
        <v>2</v>
      </c>
      <c r="AI20" s="123">
        <f t="shared" si="8"/>
        <v>3</v>
      </c>
    </row>
    <row r="21" spans="2:35" x14ac:dyDescent="0.25">
      <c r="B21" s="133" t="str">
        <f t="shared" si="5"/>
        <v>QC</v>
      </c>
      <c r="C21" s="130"/>
      <c r="D21" s="104"/>
      <c r="E21" s="104"/>
      <c r="F21" s="104"/>
      <c r="G21" s="104"/>
      <c r="H21" s="104"/>
      <c r="I21" s="104">
        <f t="shared" ref="I21:Q21" si="21">I103</f>
        <v>1</v>
      </c>
      <c r="J21" s="104">
        <f t="shared" si="21"/>
        <v>1</v>
      </c>
      <c r="K21" s="104"/>
      <c r="L21" s="104"/>
      <c r="M21" s="104"/>
      <c r="N21" s="104"/>
      <c r="O21" s="104"/>
      <c r="P21" s="104"/>
      <c r="Q21" s="104">
        <f t="shared" si="21"/>
        <v>5</v>
      </c>
      <c r="R21" s="104"/>
      <c r="S21" s="104"/>
      <c r="T21" s="110"/>
      <c r="U21" s="115"/>
      <c r="V21" s="107"/>
      <c r="W21" s="107"/>
      <c r="X21" s="107">
        <f>W103</f>
        <v>1</v>
      </c>
      <c r="Y21" s="107"/>
      <c r="Z21" s="107"/>
      <c r="AA21" s="107"/>
      <c r="AB21" s="107"/>
      <c r="AC21" s="107"/>
      <c r="AD21" s="107"/>
      <c r="AE21" s="119"/>
      <c r="AF21" s="121">
        <f>SUMIFS($C21:$AE21,$C$6:$AE$6,AF$4)</f>
        <v>1</v>
      </c>
      <c r="AG21" s="122"/>
      <c r="AH21" s="122">
        <f>SUMIFS($C21:$AE21,$C$6:$AE$6,AH$4)</f>
        <v>7</v>
      </c>
      <c r="AI21" s="123">
        <f t="shared" si="8"/>
        <v>8</v>
      </c>
    </row>
    <row r="22" spans="2:35" x14ac:dyDescent="0.25">
      <c r="B22" s="133" t="str">
        <f t="shared" si="5"/>
        <v>WH</v>
      </c>
      <c r="C22" s="130"/>
      <c r="D22" s="104"/>
      <c r="E22" s="104"/>
      <c r="F22" s="104"/>
      <c r="G22" s="104"/>
      <c r="H22" s="104"/>
      <c r="I22" s="104"/>
      <c r="J22" s="104"/>
      <c r="K22" s="104"/>
      <c r="L22" s="104"/>
      <c r="M22" s="104"/>
      <c r="N22" s="104"/>
      <c r="O22" s="104"/>
      <c r="P22" s="104"/>
      <c r="Q22" s="104"/>
      <c r="R22" s="104"/>
      <c r="S22" s="104"/>
      <c r="T22" s="110">
        <f t="shared" ref="T22" si="22">T104</f>
        <v>1</v>
      </c>
      <c r="U22" s="115"/>
      <c r="V22" s="107"/>
      <c r="W22" s="107"/>
      <c r="X22" s="107"/>
      <c r="Y22" s="107"/>
      <c r="Z22" s="107">
        <f t="shared" ref="Z22:AB23" si="23">Y104</f>
        <v>1</v>
      </c>
      <c r="AA22" s="107">
        <f t="shared" si="23"/>
        <v>1</v>
      </c>
      <c r="AB22" s="107">
        <f t="shared" si="23"/>
        <v>1</v>
      </c>
      <c r="AC22" s="107"/>
      <c r="AD22" s="107"/>
      <c r="AE22" s="119"/>
      <c r="AF22" s="121"/>
      <c r="AG22" s="122">
        <f>SUMIFS($C22:$AE22,$C$6:$AE$6,AG$4)</f>
        <v>1</v>
      </c>
      <c r="AH22" s="122">
        <f>SUMIFS($C22:$AE22,$C$6:$AE$6,AH$4)</f>
        <v>3</v>
      </c>
      <c r="AI22" s="123">
        <f t="shared" si="8"/>
        <v>4</v>
      </c>
    </row>
    <row r="23" spans="2:35" ht="15.75" thickBot="1" x14ac:dyDescent="0.3">
      <c r="B23" s="134" t="str">
        <f>B105</f>
        <v>Grand Total</v>
      </c>
      <c r="C23" s="131">
        <f t="shared" ref="C23:T23" si="24">C105</f>
        <v>2</v>
      </c>
      <c r="D23" s="111">
        <f t="shared" si="24"/>
        <v>5</v>
      </c>
      <c r="E23" s="111">
        <f t="shared" si="24"/>
        <v>5</v>
      </c>
      <c r="F23" s="111">
        <f t="shared" si="24"/>
        <v>3</v>
      </c>
      <c r="G23" s="111">
        <f t="shared" si="24"/>
        <v>1</v>
      </c>
      <c r="H23" s="111">
        <f t="shared" si="24"/>
        <v>1</v>
      </c>
      <c r="I23" s="111">
        <f t="shared" si="24"/>
        <v>6</v>
      </c>
      <c r="J23" s="111">
        <f t="shared" si="24"/>
        <v>2</v>
      </c>
      <c r="K23" s="111">
        <f t="shared" si="24"/>
        <v>1</v>
      </c>
      <c r="L23" s="111">
        <f t="shared" si="24"/>
        <v>5</v>
      </c>
      <c r="M23" s="111">
        <f t="shared" si="24"/>
        <v>2</v>
      </c>
      <c r="N23" s="111">
        <f t="shared" si="24"/>
        <v>2</v>
      </c>
      <c r="O23" s="111">
        <f t="shared" si="24"/>
        <v>1</v>
      </c>
      <c r="P23" s="111">
        <f t="shared" si="24"/>
        <v>3</v>
      </c>
      <c r="Q23" s="111">
        <f t="shared" si="24"/>
        <v>6</v>
      </c>
      <c r="R23" s="111">
        <f t="shared" si="24"/>
        <v>2</v>
      </c>
      <c r="S23" s="111">
        <f t="shared" si="24"/>
        <v>1</v>
      </c>
      <c r="T23" s="112">
        <f t="shared" si="24"/>
        <v>3</v>
      </c>
      <c r="U23" s="116"/>
      <c r="V23" s="117">
        <f>U105</f>
        <v>3</v>
      </c>
      <c r="W23" s="117">
        <f>V105</f>
        <v>3</v>
      </c>
      <c r="X23" s="117">
        <f>W105</f>
        <v>4</v>
      </c>
      <c r="Y23" s="117">
        <f>X105</f>
        <v>4</v>
      </c>
      <c r="Z23" s="117">
        <f t="shared" si="23"/>
        <v>2</v>
      </c>
      <c r="AA23" s="117">
        <f t="shared" si="23"/>
        <v>1</v>
      </c>
      <c r="AB23" s="117">
        <f t="shared" si="23"/>
        <v>4</v>
      </c>
      <c r="AC23" s="117">
        <f>AB105</f>
        <v>1</v>
      </c>
      <c r="AD23" s="117">
        <f>AC105</f>
        <v>3</v>
      </c>
      <c r="AE23" s="120">
        <f>AD105</f>
        <v>1</v>
      </c>
      <c r="AF23" s="124">
        <f>SUMIFS($C23:$AE23,$C$6:$AE$6,AF$4)</f>
        <v>22</v>
      </c>
      <c r="AG23" s="125">
        <f>SUMIFS($C23:$AE23,$C$6:$AE$6,AG$4)</f>
        <v>5</v>
      </c>
      <c r="AH23" s="125">
        <f>SUMIFS($C23:$AE23,$C$6:$AE$6,AH$4)</f>
        <v>50</v>
      </c>
      <c r="AI23" s="126">
        <f t="shared" si="8"/>
        <v>77</v>
      </c>
    </row>
    <row r="45" spans="6:6" x14ac:dyDescent="0.25">
      <c r="F45" s="101"/>
    </row>
    <row r="46" spans="6:6" x14ac:dyDescent="0.25">
      <c r="F46" s="101"/>
    </row>
    <row r="47" spans="6:6" x14ac:dyDescent="0.25">
      <c r="F47" s="101"/>
    </row>
    <row r="48" spans="6:6" x14ac:dyDescent="0.25">
      <c r="F48" s="101"/>
    </row>
    <row r="49" spans="6:6" x14ac:dyDescent="0.25">
      <c r="F49" s="101"/>
    </row>
    <row r="50" spans="6:6" x14ac:dyDescent="0.25">
      <c r="F50" s="101"/>
    </row>
    <row r="51" spans="6:6" x14ac:dyDescent="0.25">
      <c r="F51" s="101"/>
    </row>
    <row r="52" spans="6:6" x14ac:dyDescent="0.25">
      <c r="F52" s="101"/>
    </row>
    <row r="53" spans="6:6" x14ac:dyDescent="0.25">
      <c r="F53" s="101"/>
    </row>
    <row r="54" spans="6:6" x14ac:dyDescent="0.25">
      <c r="F54" s="101"/>
    </row>
    <row r="55" spans="6:6" x14ac:dyDescent="0.25">
      <c r="F55" s="101"/>
    </row>
    <row r="56" spans="6:6" x14ac:dyDescent="0.25">
      <c r="F56" s="101"/>
    </row>
    <row r="57" spans="6:6" x14ac:dyDescent="0.25">
      <c r="F57" s="101"/>
    </row>
    <row r="58" spans="6:6" x14ac:dyDescent="0.25">
      <c r="F58" s="101"/>
    </row>
    <row r="59" spans="6:6" x14ac:dyDescent="0.25">
      <c r="F59" s="101"/>
    </row>
    <row r="60" spans="6:6" x14ac:dyDescent="0.25">
      <c r="F60" s="101"/>
    </row>
    <row r="61" spans="6:6" x14ac:dyDescent="0.25">
      <c r="F61" s="101"/>
    </row>
    <row r="62" spans="6:6" x14ac:dyDescent="0.25">
      <c r="F62" s="101"/>
    </row>
    <row r="63" spans="6:6" x14ac:dyDescent="0.25">
      <c r="F63" s="101"/>
    </row>
    <row r="64" spans="6:6" x14ac:dyDescent="0.25">
      <c r="F64" s="101"/>
    </row>
    <row r="65" spans="6:6" x14ac:dyDescent="0.25">
      <c r="F65" s="101"/>
    </row>
    <row r="66" spans="6:6" x14ac:dyDescent="0.25">
      <c r="F66" s="101"/>
    </row>
    <row r="67" spans="6:6" x14ac:dyDescent="0.25">
      <c r="F67" s="101"/>
    </row>
    <row r="68" spans="6:6" x14ac:dyDescent="0.25">
      <c r="F68" s="101"/>
    </row>
    <row r="69" spans="6:6" x14ac:dyDescent="0.25">
      <c r="F69" s="101"/>
    </row>
    <row r="70" spans="6:6" x14ac:dyDescent="0.25">
      <c r="F70" s="101"/>
    </row>
    <row r="71" spans="6:6" x14ac:dyDescent="0.25">
      <c r="F71" s="101"/>
    </row>
    <row r="72" spans="6:6" x14ac:dyDescent="0.25">
      <c r="F72" s="101"/>
    </row>
    <row r="73" spans="6:6" x14ac:dyDescent="0.25">
      <c r="F73" s="101"/>
    </row>
    <row r="74" spans="6:6" x14ac:dyDescent="0.25">
      <c r="F74" s="101"/>
    </row>
    <row r="75" spans="6:6" x14ac:dyDescent="0.25">
      <c r="F75" s="101"/>
    </row>
    <row r="76" spans="6:6" x14ac:dyDescent="0.25">
      <c r="F76" s="101"/>
    </row>
    <row r="77" spans="6:6" x14ac:dyDescent="0.25">
      <c r="F77" s="101"/>
    </row>
    <row r="78" spans="6:6" x14ac:dyDescent="0.25">
      <c r="F78" s="101"/>
    </row>
    <row r="79" spans="6:6" x14ac:dyDescent="0.25">
      <c r="F79" s="101"/>
    </row>
    <row r="80" spans="6:6" x14ac:dyDescent="0.25">
      <c r="F80" s="101"/>
    </row>
    <row r="81" spans="2:84" x14ac:dyDescent="0.25">
      <c r="F81" s="101"/>
    </row>
    <row r="82" spans="2:84" x14ac:dyDescent="0.25">
      <c r="F82" s="101"/>
    </row>
    <row r="85" spans="2:84" x14ac:dyDescent="0.25">
      <c r="B85" s="19" t="s">
        <v>273</v>
      </c>
      <c r="C85" s="19" t="s">
        <v>361</v>
      </c>
    </row>
    <row r="86" spans="2:84" x14ac:dyDescent="0.25">
      <c r="C86" t="s">
        <v>362</v>
      </c>
      <c r="U86" t="s">
        <v>363</v>
      </c>
      <c r="AE86" t="s">
        <v>272</v>
      </c>
    </row>
    <row r="87" spans="2:84" x14ac:dyDescent="0.25">
      <c r="C87" t="s">
        <v>364</v>
      </c>
      <c r="D87" t="s">
        <v>365</v>
      </c>
      <c r="E87" t="s">
        <v>366</v>
      </c>
      <c r="F87" t="s">
        <v>367</v>
      </c>
      <c r="I87" t="s">
        <v>368</v>
      </c>
      <c r="K87" t="s">
        <v>369</v>
      </c>
      <c r="M87" t="s">
        <v>370</v>
      </c>
      <c r="N87" t="s">
        <v>371</v>
      </c>
      <c r="P87" t="s">
        <v>372</v>
      </c>
      <c r="Q87" t="s">
        <v>373</v>
      </c>
      <c r="R87" t="s">
        <v>374</v>
      </c>
      <c r="T87" t="s">
        <v>375</v>
      </c>
      <c r="U87" t="s">
        <v>365</v>
      </c>
      <c r="V87" t="s">
        <v>366</v>
      </c>
      <c r="W87" t="s">
        <v>367</v>
      </c>
      <c r="X87" t="s">
        <v>368</v>
      </c>
      <c r="Y87" t="s">
        <v>369</v>
      </c>
      <c r="AA87" t="s">
        <v>370</v>
      </c>
      <c r="AB87" t="s">
        <v>371</v>
      </c>
      <c r="AC87" t="s">
        <v>372</v>
      </c>
    </row>
    <row r="88" spans="2:84" s="99" customFormat="1" x14ac:dyDescent="0.25">
      <c r="B88" s="19" t="s">
        <v>360</v>
      </c>
      <c r="C88" t="s">
        <v>124</v>
      </c>
      <c r="D88" t="s">
        <v>124</v>
      </c>
      <c r="E88" t="s">
        <v>124</v>
      </c>
      <c r="F88" t="s">
        <v>124</v>
      </c>
      <c r="G88" t="s">
        <v>129</v>
      </c>
      <c r="H88" t="s">
        <v>163</v>
      </c>
      <c r="I88" t="s">
        <v>124</v>
      </c>
      <c r="J88" t="s">
        <v>129</v>
      </c>
      <c r="K88" t="s">
        <v>124</v>
      </c>
      <c r="L88" t="s">
        <v>129</v>
      </c>
      <c r="M88" t="s">
        <v>129</v>
      </c>
      <c r="N88" t="s">
        <v>129</v>
      </c>
      <c r="O88" t="s">
        <v>163</v>
      </c>
      <c r="P88" t="s">
        <v>129</v>
      </c>
      <c r="Q88" t="s">
        <v>129</v>
      </c>
      <c r="R88" t="s">
        <v>129</v>
      </c>
      <c r="S88" t="s">
        <v>163</v>
      </c>
      <c r="T88" t="s">
        <v>129</v>
      </c>
      <c r="U88" t="s">
        <v>129</v>
      </c>
      <c r="V88" t="s">
        <v>129</v>
      </c>
      <c r="W88" t="s">
        <v>129</v>
      </c>
      <c r="X88" t="s">
        <v>129</v>
      </c>
      <c r="Y88" t="s">
        <v>129</v>
      </c>
      <c r="Z88" t="s">
        <v>163</v>
      </c>
      <c r="AA88" t="s">
        <v>129</v>
      </c>
      <c r="AB88" t="s">
        <v>129</v>
      </c>
      <c r="AC88" t="s">
        <v>129</v>
      </c>
      <c r="AD88" t="s">
        <v>163</v>
      </c>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row>
    <row r="89" spans="2:84" x14ac:dyDescent="0.25">
      <c r="B89" s="98" t="s">
        <v>189</v>
      </c>
      <c r="I89">
        <v>1</v>
      </c>
      <c r="AE89">
        <v>1</v>
      </c>
    </row>
    <row r="90" spans="2:84" x14ac:dyDescent="0.25">
      <c r="B90" s="98" t="s">
        <v>42</v>
      </c>
      <c r="E90">
        <v>3</v>
      </c>
      <c r="F90">
        <v>1</v>
      </c>
      <c r="J90">
        <v>1</v>
      </c>
      <c r="N90">
        <v>1</v>
      </c>
      <c r="P90">
        <v>2</v>
      </c>
      <c r="W90">
        <v>1</v>
      </c>
      <c r="AE90">
        <v>9</v>
      </c>
    </row>
    <row r="91" spans="2:84" x14ac:dyDescent="0.25">
      <c r="B91" s="98" t="s">
        <v>43</v>
      </c>
      <c r="C91">
        <v>2</v>
      </c>
      <c r="D91">
        <v>2</v>
      </c>
      <c r="O91">
        <v>1</v>
      </c>
      <c r="T91">
        <v>1</v>
      </c>
      <c r="AA91">
        <v>1</v>
      </c>
      <c r="AE91">
        <v>7</v>
      </c>
    </row>
    <row r="92" spans="2:84" x14ac:dyDescent="0.25">
      <c r="B92" s="98" t="s">
        <v>309</v>
      </c>
      <c r="N92">
        <v>1</v>
      </c>
      <c r="AE92">
        <v>1</v>
      </c>
    </row>
    <row r="93" spans="2:84" x14ac:dyDescent="0.25">
      <c r="B93" s="98" t="s">
        <v>49</v>
      </c>
      <c r="I93">
        <v>2</v>
      </c>
      <c r="P93">
        <v>1</v>
      </c>
      <c r="Q93">
        <v>1</v>
      </c>
      <c r="W93">
        <v>1</v>
      </c>
      <c r="AE93">
        <v>5</v>
      </c>
    </row>
    <row r="94" spans="2:84" x14ac:dyDescent="0.25">
      <c r="B94" s="98" t="s">
        <v>15</v>
      </c>
      <c r="R94">
        <v>2</v>
      </c>
      <c r="X94">
        <v>2</v>
      </c>
      <c r="AE94">
        <v>4</v>
      </c>
    </row>
    <row r="95" spans="2:84" x14ac:dyDescent="0.25">
      <c r="B95" s="98" t="s">
        <v>313</v>
      </c>
      <c r="D95">
        <v>2</v>
      </c>
      <c r="AC95">
        <v>2</v>
      </c>
      <c r="AE95">
        <v>4</v>
      </c>
    </row>
    <row r="96" spans="2:84" x14ac:dyDescent="0.25">
      <c r="B96" s="98" t="s">
        <v>50</v>
      </c>
      <c r="S96">
        <v>1</v>
      </c>
      <c r="X96">
        <v>2</v>
      </c>
      <c r="AE96">
        <v>3</v>
      </c>
    </row>
    <row r="97" spans="2:31" x14ac:dyDescent="0.25">
      <c r="B97" s="98" t="s">
        <v>138</v>
      </c>
      <c r="D97">
        <v>1</v>
      </c>
      <c r="E97">
        <v>1</v>
      </c>
      <c r="I97">
        <v>1</v>
      </c>
      <c r="AE97">
        <v>3</v>
      </c>
    </row>
    <row r="98" spans="2:31" x14ac:dyDescent="0.25">
      <c r="B98" s="98" t="s">
        <v>35</v>
      </c>
      <c r="L98">
        <v>3</v>
      </c>
      <c r="M98">
        <v>2</v>
      </c>
      <c r="AE98">
        <v>5</v>
      </c>
    </row>
    <row r="99" spans="2:31" x14ac:dyDescent="0.25">
      <c r="B99" s="98" t="s">
        <v>357</v>
      </c>
      <c r="K99">
        <v>1</v>
      </c>
      <c r="AE99">
        <v>1</v>
      </c>
    </row>
    <row r="100" spans="2:31" x14ac:dyDescent="0.25">
      <c r="B100" s="98" t="s">
        <v>157</v>
      </c>
      <c r="H100">
        <v>1</v>
      </c>
      <c r="AE100">
        <v>1</v>
      </c>
    </row>
    <row r="101" spans="2:31" x14ac:dyDescent="0.25">
      <c r="B101" s="98" t="s">
        <v>13</v>
      </c>
      <c r="E101">
        <v>1</v>
      </c>
      <c r="F101">
        <v>2</v>
      </c>
      <c r="G101">
        <v>1</v>
      </c>
      <c r="L101">
        <v>2</v>
      </c>
      <c r="U101">
        <v>3</v>
      </c>
      <c r="V101">
        <v>3</v>
      </c>
      <c r="W101">
        <v>1</v>
      </c>
      <c r="AA101">
        <v>2</v>
      </c>
      <c r="AB101">
        <v>1</v>
      </c>
      <c r="AC101">
        <v>1</v>
      </c>
      <c r="AD101">
        <v>1</v>
      </c>
      <c r="AE101">
        <v>18</v>
      </c>
    </row>
    <row r="102" spans="2:31" x14ac:dyDescent="0.25">
      <c r="B102" s="98" t="s">
        <v>22</v>
      </c>
      <c r="I102">
        <v>1</v>
      </c>
      <c r="T102">
        <v>1</v>
      </c>
      <c r="Y102">
        <v>1</v>
      </c>
      <c r="AE102">
        <v>3</v>
      </c>
    </row>
    <row r="103" spans="2:31" x14ac:dyDescent="0.25">
      <c r="B103" s="98" t="s">
        <v>41</v>
      </c>
      <c r="I103">
        <v>1</v>
      </c>
      <c r="J103">
        <v>1</v>
      </c>
      <c r="Q103">
        <v>5</v>
      </c>
      <c r="W103">
        <v>1</v>
      </c>
      <c r="AE103">
        <v>8</v>
      </c>
    </row>
    <row r="104" spans="2:31" x14ac:dyDescent="0.25">
      <c r="B104" s="98" t="s">
        <v>27</v>
      </c>
      <c r="T104">
        <v>1</v>
      </c>
      <c r="Y104">
        <v>1</v>
      </c>
      <c r="Z104">
        <v>1</v>
      </c>
      <c r="AA104">
        <v>1</v>
      </c>
      <c r="AE104">
        <v>4</v>
      </c>
    </row>
    <row r="105" spans="2:31" x14ac:dyDescent="0.25">
      <c r="B105" s="98" t="s">
        <v>272</v>
      </c>
      <c r="C105">
        <v>2</v>
      </c>
      <c r="D105">
        <v>5</v>
      </c>
      <c r="E105">
        <v>5</v>
      </c>
      <c r="F105">
        <v>3</v>
      </c>
      <c r="G105">
        <v>1</v>
      </c>
      <c r="H105">
        <v>1</v>
      </c>
      <c r="I105">
        <v>6</v>
      </c>
      <c r="J105">
        <v>2</v>
      </c>
      <c r="K105">
        <v>1</v>
      </c>
      <c r="L105">
        <v>5</v>
      </c>
      <c r="M105">
        <v>2</v>
      </c>
      <c r="N105">
        <v>2</v>
      </c>
      <c r="O105">
        <v>1</v>
      </c>
      <c r="P105">
        <v>3</v>
      </c>
      <c r="Q105">
        <v>6</v>
      </c>
      <c r="R105">
        <v>2</v>
      </c>
      <c r="S105">
        <v>1</v>
      </c>
      <c r="T105">
        <v>3</v>
      </c>
      <c r="U105">
        <v>3</v>
      </c>
      <c r="V105">
        <v>3</v>
      </c>
      <c r="W105">
        <v>4</v>
      </c>
      <c r="X105">
        <v>4</v>
      </c>
      <c r="Y105">
        <v>2</v>
      </c>
      <c r="Z105">
        <v>1</v>
      </c>
      <c r="AA105">
        <v>4</v>
      </c>
      <c r="AB105">
        <v>1</v>
      </c>
      <c r="AC105">
        <v>3</v>
      </c>
      <c r="AD105">
        <v>1</v>
      </c>
      <c r="AE105">
        <v>77</v>
      </c>
    </row>
    <row r="120" spans="2:14" x14ac:dyDescent="0.25">
      <c r="B120" s="19" t="s">
        <v>273</v>
      </c>
      <c r="D120" s="19" t="s">
        <v>123</v>
      </c>
    </row>
    <row r="121" spans="2:14" x14ac:dyDescent="0.25">
      <c r="B121" s="19" t="s">
        <v>376</v>
      </c>
      <c r="C121" s="19" t="s">
        <v>377</v>
      </c>
      <c r="D121" t="s">
        <v>124</v>
      </c>
      <c r="E121" t="s">
        <v>129</v>
      </c>
      <c r="F121" t="s">
        <v>163</v>
      </c>
      <c r="G121" t="s">
        <v>272</v>
      </c>
      <c r="L121" s="127"/>
      <c r="M121" t="s">
        <v>124</v>
      </c>
      <c r="N121" t="s">
        <v>378</v>
      </c>
    </row>
    <row r="122" spans="2:14" x14ac:dyDescent="0.25">
      <c r="B122" t="s">
        <v>362</v>
      </c>
      <c r="C122" t="s">
        <v>364</v>
      </c>
      <c r="D122">
        <v>2</v>
      </c>
      <c r="G122">
        <v>2</v>
      </c>
      <c r="K122" s="146">
        <v>2024</v>
      </c>
      <c r="L122" s="127" t="str">
        <f>C122</f>
        <v>Jan</v>
      </c>
      <c r="M122">
        <f>D122</f>
        <v>2</v>
      </c>
      <c r="N122">
        <f>G122</f>
        <v>2</v>
      </c>
    </row>
    <row r="123" spans="2:14" x14ac:dyDescent="0.25">
      <c r="B123" t="s">
        <v>362</v>
      </c>
      <c r="C123" t="s">
        <v>365</v>
      </c>
      <c r="D123">
        <v>5</v>
      </c>
      <c r="G123">
        <v>5</v>
      </c>
      <c r="K123" s="146"/>
      <c r="L123" s="127" t="str">
        <f t="shared" ref="L123:L141" si="25">C123</f>
        <v>Feb</v>
      </c>
      <c r="M123">
        <f>M122+D123</f>
        <v>7</v>
      </c>
      <c r="N123">
        <f>N122+G123</f>
        <v>7</v>
      </c>
    </row>
    <row r="124" spans="2:14" x14ac:dyDescent="0.25">
      <c r="B124" t="s">
        <v>362</v>
      </c>
      <c r="C124" t="s">
        <v>366</v>
      </c>
      <c r="D124">
        <v>5</v>
      </c>
      <c r="G124">
        <v>5</v>
      </c>
      <c r="K124" s="146"/>
      <c r="L124" s="127" t="str">
        <f t="shared" si="25"/>
        <v>Mar</v>
      </c>
      <c r="M124">
        <f t="shared" ref="M124:M126" si="26">M123+D124</f>
        <v>12</v>
      </c>
      <c r="N124">
        <f t="shared" ref="N124:N141" si="27">N123+G124</f>
        <v>12</v>
      </c>
    </row>
    <row r="125" spans="2:14" x14ac:dyDescent="0.25">
      <c r="B125" t="s">
        <v>362</v>
      </c>
      <c r="C125" t="s">
        <v>367</v>
      </c>
      <c r="D125">
        <v>3</v>
      </c>
      <c r="E125">
        <v>1</v>
      </c>
      <c r="F125">
        <v>1</v>
      </c>
      <c r="G125">
        <v>5</v>
      </c>
      <c r="K125" s="146"/>
      <c r="L125" s="127" t="str">
        <f t="shared" si="25"/>
        <v>Apr</v>
      </c>
      <c r="M125">
        <f t="shared" si="26"/>
        <v>15</v>
      </c>
      <c r="N125">
        <f t="shared" si="27"/>
        <v>17</v>
      </c>
    </row>
    <row r="126" spans="2:14" x14ac:dyDescent="0.25">
      <c r="B126" t="s">
        <v>362</v>
      </c>
      <c r="C126" t="s">
        <v>368</v>
      </c>
      <c r="D126">
        <v>6</v>
      </c>
      <c r="E126">
        <v>2</v>
      </c>
      <c r="G126">
        <v>8</v>
      </c>
      <c r="K126" s="146"/>
      <c r="L126" s="127" t="str">
        <f t="shared" si="25"/>
        <v>May</v>
      </c>
      <c r="M126">
        <f t="shared" si="26"/>
        <v>21</v>
      </c>
      <c r="N126">
        <f t="shared" si="27"/>
        <v>25</v>
      </c>
    </row>
    <row r="127" spans="2:14" x14ac:dyDescent="0.25">
      <c r="B127" t="s">
        <v>362</v>
      </c>
      <c r="C127" t="s">
        <v>369</v>
      </c>
      <c r="D127">
        <v>1</v>
      </c>
      <c r="E127">
        <v>5</v>
      </c>
      <c r="G127">
        <v>6</v>
      </c>
      <c r="K127" s="146"/>
      <c r="L127" s="127" t="str">
        <f t="shared" si="25"/>
        <v>Jun</v>
      </c>
      <c r="N127">
        <f t="shared" si="27"/>
        <v>31</v>
      </c>
    </row>
    <row r="128" spans="2:14" x14ac:dyDescent="0.25">
      <c r="B128" t="s">
        <v>362</v>
      </c>
      <c r="C128" t="s">
        <v>370</v>
      </c>
      <c r="E128">
        <v>2</v>
      </c>
      <c r="G128">
        <v>2</v>
      </c>
      <c r="K128" s="146"/>
      <c r="L128" s="127" t="str">
        <f t="shared" si="25"/>
        <v>Jul</v>
      </c>
      <c r="N128">
        <f t="shared" si="27"/>
        <v>33</v>
      </c>
    </row>
    <row r="129" spans="2:14" x14ac:dyDescent="0.25">
      <c r="B129" t="s">
        <v>362</v>
      </c>
      <c r="C129" t="s">
        <v>371</v>
      </c>
      <c r="E129">
        <v>2</v>
      </c>
      <c r="F129">
        <v>1</v>
      </c>
      <c r="G129">
        <v>3</v>
      </c>
      <c r="K129" s="146"/>
      <c r="L129" s="127" t="str">
        <f t="shared" si="25"/>
        <v>Aug</v>
      </c>
      <c r="N129">
        <f t="shared" si="27"/>
        <v>36</v>
      </c>
    </row>
    <row r="130" spans="2:14" x14ac:dyDescent="0.25">
      <c r="B130" t="s">
        <v>362</v>
      </c>
      <c r="C130" t="s">
        <v>372</v>
      </c>
      <c r="E130">
        <v>3</v>
      </c>
      <c r="G130">
        <v>3</v>
      </c>
      <c r="K130" s="146"/>
      <c r="L130" s="127" t="str">
        <f t="shared" si="25"/>
        <v>Sep</v>
      </c>
      <c r="N130">
        <f t="shared" si="27"/>
        <v>39</v>
      </c>
    </row>
    <row r="131" spans="2:14" x14ac:dyDescent="0.25">
      <c r="B131" t="s">
        <v>362</v>
      </c>
      <c r="C131" t="s">
        <v>373</v>
      </c>
      <c r="E131">
        <v>6</v>
      </c>
      <c r="G131">
        <v>6</v>
      </c>
      <c r="K131" s="146"/>
      <c r="L131" s="127" t="str">
        <f t="shared" si="25"/>
        <v>Oct</v>
      </c>
      <c r="N131">
        <f t="shared" si="27"/>
        <v>45</v>
      </c>
    </row>
    <row r="132" spans="2:14" x14ac:dyDescent="0.25">
      <c r="B132" t="s">
        <v>362</v>
      </c>
      <c r="C132" t="s">
        <v>374</v>
      </c>
      <c r="E132">
        <v>2</v>
      </c>
      <c r="F132">
        <v>1</v>
      </c>
      <c r="G132">
        <v>3</v>
      </c>
      <c r="K132" s="146"/>
      <c r="L132" s="127" t="str">
        <f t="shared" si="25"/>
        <v>Nov</v>
      </c>
      <c r="N132">
        <f t="shared" si="27"/>
        <v>48</v>
      </c>
    </row>
    <row r="133" spans="2:14" x14ac:dyDescent="0.25">
      <c r="B133" t="s">
        <v>362</v>
      </c>
      <c r="C133" t="s">
        <v>375</v>
      </c>
      <c r="E133">
        <v>3</v>
      </c>
      <c r="G133">
        <v>3</v>
      </c>
      <c r="K133" s="146"/>
      <c r="L133" s="127" t="str">
        <f t="shared" si="25"/>
        <v>Dec</v>
      </c>
      <c r="N133">
        <f t="shared" si="27"/>
        <v>51</v>
      </c>
    </row>
    <row r="134" spans="2:14" ht="15" customHeight="1" x14ac:dyDescent="0.25">
      <c r="B134" t="s">
        <v>363</v>
      </c>
      <c r="C134" t="s">
        <v>365</v>
      </c>
      <c r="E134">
        <v>3</v>
      </c>
      <c r="G134">
        <v>3</v>
      </c>
      <c r="K134" s="146">
        <v>2025</v>
      </c>
      <c r="L134" s="127" t="str">
        <f t="shared" si="25"/>
        <v>Feb</v>
      </c>
      <c r="N134">
        <f t="shared" si="27"/>
        <v>54</v>
      </c>
    </row>
    <row r="135" spans="2:14" x14ac:dyDescent="0.25">
      <c r="B135" t="s">
        <v>363</v>
      </c>
      <c r="C135" t="s">
        <v>366</v>
      </c>
      <c r="E135">
        <v>3</v>
      </c>
      <c r="G135">
        <v>3</v>
      </c>
      <c r="K135" s="146"/>
      <c r="L135" s="127" t="str">
        <f t="shared" si="25"/>
        <v>Mar</v>
      </c>
      <c r="N135">
        <f t="shared" si="27"/>
        <v>57</v>
      </c>
    </row>
    <row r="136" spans="2:14" x14ac:dyDescent="0.25">
      <c r="B136" t="s">
        <v>363</v>
      </c>
      <c r="C136" t="s">
        <v>367</v>
      </c>
      <c r="E136">
        <v>4</v>
      </c>
      <c r="G136">
        <v>4</v>
      </c>
      <c r="K136" s="146"/>
      <c r="L136" s="127" t="str">
        <f t="shared" si="25"/>
        <v>Apr</v>
      </c>
      <c r="N136">
        <f t="shared" si="27"/>
        <v>61</v>
      </c>
    </row>
    <row r="137" spans="2:14" x14ac:dyDescent="0.25">
      <c r="B137" t="s">
        <v>363</v>
      </c>
      <c r="C137" t="s">
        <v>368</v>
      </c>
      <c r="E137">
        <v>4</v>
      </c>
      <c r="G137">
        <v>4</v>
      </c>
      <c r="K137" s="146"/>
      <c r="L137" s="127" t="str">
        <f t="shared" si="25"/>
        <v>May</v>
      </c>
      <c r="N137">
        <f t="shared" si="27"/>
        <v>65</v>
      </c>
    </row>
    <row r="138" spans="2:14" x14ac:dyDescent="0.25">
      <c r="B138" t="s">
        <v>363</v>
      </c>
      <c r="C138" t="s">
        <v>369</v>
      </c>
      <c r="E138">
        <v>2</v>
      </c>
      <c r="F138">
        <v>1</v>
      </c>
      <c r="G138">
        <v>3</v>
      </c>
      <c r="K138" s="146"/>
      <c r="L138" s="127" t="str">
        <f t="shared" si="25"/>
        <v>Jun</v>
      </c>
      <c r="N138">
        <f t="shared" si="27"/>
        <v>68</v>
      </c>
    </row>
    <row r="139" spans="2:14" x14ac:dyDescent="0.25">
      <c r="B139" t="s">
        <v>363</v>
      </c>
      <c r="C139" t="s">
        <v>370</v>
      </c>
      <c r="E139">
        <v>4</v>
      </c>
      <c r="G139">
        <v>4</v>
      </c>
      <c r="K139" s="146"/>
      <c r="L139" s="127" t="str">
        <f t="shared" si="25"/>
        <v>Jul</v>
      </c>
      <c r="N139">
        <f t="shared" si="27"/>
        <v>72</v>
      </c>
    </row>
    <row r="140" spans="2:14" x14ac:dyDescent="0.25">
      <c r="B140" t="s">
        <v>363</v>
      </c>
      <c r="C140" t="s">
        <v>371</v>
      </c>
      <c r="E140">
        <v>1</v>
      </c>
      <c r="G140">
        <v>1</v>
      </c>
      <c r="K140" s="146"/>
      <c r="L140" s="127" t="str">
        <f t="shared" si="25"/>
        <v>Aug</v>
      </c>
      <c r="N140">
        <f t="shared" si="27"/>
        <v>73</v>
      </c>
    </row>
    <row r="141" spans="2:14" x14ac:dyDescent="0.25">
      <c r="B141" t="s">
        <v>363</v>
      </c>
      <c r="C141" t="s">
        <v>372</v>
      </c>
      <c r="E141">
        <v>3</v>
      </c>
      <c r="F141">
        <v>1</v>
      </c>
      <c r="G141">
        <v>4</v>
      </c>
      <c r="K141" s="146"/>
      <c r="L141" s="127" t="str">
        <f t="shared" si="25"/>
        <v>Sep</v>
      </c>
      <c r="N141">
        <f t="shared" si="27"/>
        <v>77</v>
      </c>
    </row>
    <row r="142" spans="2:14" x14ac:dyDescent="0.25">
      <c r="B142" t="s">
        <v>272</v>
      </c>
      <c r="D142">
        <v>22</v>
      </c>
      <c r="E142">
        <v>50</v>
      </c>
      <c r="F142">
        <v>5</v>
      </c>
      <c r="G142">
        <v>77</v>
      </c>
      <c r="L142" s="127"/>
    </row>
    <row r="143" spans="2:14" x14ac:dyDescent="0.25">
      <c r="L143" s="127"/>
    </row>
    <row r="144" spans="2:14" x14ac:dyDescent="0.25">
      <c r="L144" s="127"/>
    </row>
    <row r="145" spans="12:12" x14ac:dyDescent="0.25">
      <c r="L145" s="127"/>
    </row>
    <row r="146" spans="12:12" x14ac:dyDescent="0.25">
      <c r="L146" s="127"/>
    </row>
    <row r="147" spans="12:12" x14ac:dyDescent="0.25">
      <c r="L147" s="127"/>
    </row>
    <row r="148" spans="12:12" x14ac:dyDescent="0.25">
      <c r="L148" s="127"/>
    </row>
    <row r="149" spans="12:12" x14ac:dyDescent="0.25">
      <c r="L149" s="127"/>
    </row>
    <row r="150" spans="12:12" x14ac:dyDescent="0.25">
      <c r="L150" s="127"/>
    </row>
    <row r="151" spans="12:12" x14ac:dyDescent="0.25">
      <c r="L151" s="127"/>
    </row>
    <row r="152" spans="12:12" x14ac:dyDescent="0.25">
      <c r="L152" s="127"/>
    </row>
    <row r="153" spans="12:12" x14ac:dyDescent="0.25">
      <c r="L153" s="127"/>
    </row>
    <row r="154" spans="12:12" x14ac:dyDescent="0.25">
      <c r="L154" s="127"/>
    </row>
    <row r="155" spans="12:12" x14ac:dyDescent="0.25">
      <c r="L155" s="127"/>
    </row>
    <row r="156" spans="12:12" x14ac:dyDescent="0.25">
      <c r="L156" s="127"/>
    </row>
    <row r="157" spans="12:12" x14ac:dyDescent="0.25">
      <c r="L157" s="127"/>
    </row>
    <row r="158" spans="12:12" x14ac:dyDescent="0.25">
      <c r="L158" s="127"/>
    </row>
    <row r="159" spans="12:12" x14ac:dyDescent="0.25">
      <c r="L159" s="127"/>
    </row>
    <row r="160" spans="12:12" x14ac:dyDescent="0.25">
      <c r="L160" s="127"/>
    </row>
    <row r="161" spans="12:12" x14ac:dyDescent="0.25">
      <c r="L161" s="127"/>
    </row>
    <row r="162" spans="12:12" x14ac:dyDescent="0.25">
      <c r="L162" s="127"/>
    </row>
    <row r="163" spans="12:12" x14ac:dyDescent="0.25">
      <c r="L163" s="127"/>
    </row>
    <row r="164" spans="12:12" x14ac:dyDescent="0.25">
      <c r="L164" s="127"/>
    </row>
    <row r="165" spans="12:12" x14ac:dyDescent="0.25">
      <c r="L165" s="127"/>
    </row>
    <row r="166" spans="12:12" x14ac:dyDescent="0.25">
      <c r="L166" s="127"/>
    </row>
    <row r="167" spans="12:12" x14ac:dyDescent="0.25">
      <c r="L167" s="127"/>
    </row>
    <row r="168" spans="12:12" x14ac:dyDescent="0.25">
      <c r="L168" s="127"/>
    </row>
    <row r="169" spans="12:12" x14ac:dyDescent="0.25">
      <c r="L169" s="127"/>
    </row>
    <row r="170" spans="12:12" x14ac:dyDescent="0.25">
      <c r="L170" s="127"/>
    </row>
    <row r="171" spans="12:12" x14ac:dyDescent="0.25">
      <c r="L171" s="127"/>
    </row>
    <row r="172" spans="12:12" x14ac:dyDescent="0.25">
      <c r="L172" s="127"/>
    </row>
    <row r="173" spans="12:12" x14ac:dyDescent="0.25">
      <c r="L173" s="127"/>
    </row>
    <row r="174" spans="12:12" x14ac:dyDescent="0.25">
      <c r="L174" s="127"/>
    </row>
    <row r="175" spans="12:12" x14ac:dyDescent="0.25">
      <c r="L175" s="127"/>
    </row>
    <row r="176" spans="12:12" x14ac:dyDescent="0.25">
      <c r="L176" s="127"/>
    </row>
    <row r="177" spans="12:12" x14ac:dyDescent="0.25">
      <c r="L177" s="127"/>
    </row>
    <row r="178" spans="12:12" x14ac:dyDescent="0.25">
      <c r="L178" s="127"/>
    </row>
    <row r="179" spans="12:12" x14ac:dyDescent="0.25">
      <c r="L179" s="127"/>
    </row>
    <row r="180" spans="12:12" x14ac:dyDescent="0.25">
      <c r="L180" s="127"/>
    </row>
    <row r="181" spans="12:12" x14ac:dyDescent="0.25">
      <c r="L181" s="127"/>
    </row>
    <row r="182" spans="12:12" x14ac:dyDescent="0.25">
      <c r="L182" s="127"/>
    </row>
    <row r="183" spans="12:12" x14ac:dyDescent="0.25">
      <c r="L183" s="127"/>
    </row>
    <row r="184" spans="12:12" x14ac:dyDescent="0.25">
      <c r="L184" s="127"/>
    </row>
    <row r="185" spans="12:12" x14ac:dyDescent="0.25">
      <c r="L185" s="127"/>
    </row>
    <row r="186" spans="12:12" x14ac:dyDescent="0.25">
      <c r="L186" s="127"/>
    </row>
    <row r="187" spans="12:12" x14ac:dyDescent="0.25">
      <c r="L187" s="127"/>
    </row>
    <row r="188" spans="12:12" x14ac:dyDescent="0.25">
      <c r="L188" s="127"/>
    </row>
    <row r="189" spans="12:12" x14ac:dyDescent="0.25">
      <c r="L189" s="127"/>
    </row>
    <row r="190" spans="12:12" x14ac:dyDescent="0.25">
      <c r="L190" s="127"/>
    </row>
    <row r="191" spans="12:12" x14ac:dyDescent="0.25">
      <c r="L191" s="127"/>
    </row>
    <row r="192" spans="12:12" x14ac:dyDescent="0.25">
      <c r="L192" s="127"/>
    </row>
    <row r="193" spans="12:12" x14ac:dyDescent="0.25">
      <c r="L193" s="127"/>
    </row>
    <row r="194" spans="12:12" x14ac:dyDescent="0.25">
      <c r="L194" s="127"/>
    </row>
    <row r="195" spans="12:12" x14ac:dyDescent="0.25">
      <c r="L195" s="127"/>
    </row>
    <row r="196" spans="12:12" x14ac:dyDescent="0.25">
      <c r="L196" s="127"/>
    </row>
    <row r="197" spans="12:12" x14ac:dyDescent="0.25">
      <c r="L197" s="127"/>
    </row>
  </sheetData>
  <mergeCells count="17">
    <mergeCell ref="K134:K141"/>
    <mergeCell ref="AD5:AE5"/>
    <mergeCell ref="C4:T4"/>
    <mergeCell ref="U4:AE4"/>
    <mergeCell ref="AF4:AF6"/>
    <mergeCell ref="F5:H5"/>
    <mergeCell ref="I5:J5"/>
    <mergeCell ref="K5:L5"/>
    <mergeCell ref="N5:O5"/>
    <mergeCell ref="R5:S5"/>
    <mergeCell ref="Z5:AA5"/>
    <mergeCell ref="B4:B5"/>
    <mergeCell ref="B2:AI3"/>
    <mergeCell ref="AH4:AH6"/>
    <mergeCell ref="K122:K133"/>
    <mergeCell ref="AG4:AG6"/>
    <mergeCell ref="AI4:AI6"/>
  </mergeCells>
  <phoneticPr fontId="3" type="noConversion"/>
  <conditionalFormatting sqref="C7:F22 I7:I22 K7:K22">
    <cfRule type="dataBar" priority="8">
      <dataBar>
        <cfvo type="min"/>
        <cfvo type="max"/>
        <color rgb="FF8FFFC2"/>
      </dataBar>
      <extLst>
        <ext xmlns:x14="http://schemas.microsoft.com/office/spreadsheetml/2009/9/main" uri="{B025F937-C7B1-47D3-B67F-A62EFF666E3E}">
          <x14:id>{0F13FF22-5777-4661-8E4B-06EDBFBD8FBC}</x14:id>
        </ext>
      </extLst>
    </cfRule>
  </conditionalFormatting>
  <conditionalFormatting sqref="G7:G22 J7:J22 L7:N22 P7:R22 AB7:AD22 T7:Z22">
    <cfRule type="dataBar" priority="7">
      <dataBar>
        <cfvo type="min"/>
        <cfvo type="max"/>
        <color rgb="FFFF9F9F"/>
      </dataBar>
      <extLst>
        <ext xmlns:x14="http://schemas.microsoft.com/office/spreadsheetml/2009/9/main" uri="{B025F937-C7B1-47D3-B67F-A62EFF666E3E}">
          <x14:id>{563E3F55-1ABF-4733-92E3-8468883DD767}</x14:id>
        </ext>
      </extLst>
    </cfRule>
  </conditionalFormatting>
  <conditionalFormatting sqref="H7:H22 O7:O22 S7:S22 AA7:AA22 AE7:AE22">
    <cfRule type="dataBar" priority="6">
      <dataBar>
        <cfvo type="min"/>
        <cfvo type="max"/>
        <color rgb="FFFFE38B"/>
      </dataBar>
      <extLst>
        <ext xmlns:x14="http://schemas.microsoft.com/office/spreadsheetml/2009/9/main" uri="{B025F937-C7B1-47D3-B67F-A62EFF666E3E}">
          <x14:id>{7B3F6038-F484-4EEF-8A1D-403798C86274}</x14:id>
        </ext>
      </extLst>
    </cfRule>
  </conditionalFormatting>
  <conditionalFormatting sqref="AF7:AF22">
    <cfRule type="dataBar" priority="4">
      <dataBar>
        <cfvo type="min"/>
        <cfvo type="max"/>
        <color rgb="FF8FFFC2"/>
      </dataBar>
      <extLst>
        <ext xmlns:x14="http://schemas.microsoft.com/office/spreadsheetml/2009/9/main" uri="{B025F937-C7B1-47D3-B67F-A62EFF666E3E}">
          <x14:id>{69EC14D2-F435-4AB8-B7CB-2FE547E0DD22}</x14:id>
        </ext>
      </extLst>
    </cfRule>
  </conditionalFormatting>
  <conditionalFormatting sqref="AG7:AG22">
    <cfRule type="dataBar" priority="3">
      <dataBar>
        <cfvo type="min"/>
        <cfvo type="max"/>
        <color rgb="FFFFE38B"/>
      </dataBar>
      <extLst>
        <ext xmlns:x14="http://schemas.microsoft.com/office/spreadsheetml/2009/9/main" uri="{B025F937-C7B1-47D3-B67F-A62EFF666E3E}">
          <x14:id>{7DA5224E-7967-4F0D-8BCE-FDFA1273D645}</x14:id>
        </ext>
      </extLst>
    </cfRule>
  </conditionalFormatting>
  <conditionalFormatting sqref="AH7:AH22">
    <cfRule type="dataBar" priority="1">
      <dataBar>
        <cfvo type="min"/>
        <cfvo type="max"/>
        <color rgb="FFFF9F9F"/>
      </dataBar>
      <extLst>
        <ext xmlns:x14="http://schemas.microsoft.com/office/spreadsheetml/2009/9/main" uri="{B025F937-C7B1-47D3-B67F-A62EFF666E3E}">
          <x14:id>{CD890529-6463-4B92-A303-FBCAAF0B1F40}</x14:id>
        </ext>
      </extLst>
    </cfRule>
  </conditionalFormatting>
  <pageMargins left="0.7" right="0.7" top="0.75" bottom="0.75" header="0.3" footer="0.3"/>
  <pageSetup orientation="portrait" horizontalDpi="0" verticalDpi="0" r:id="rId3"/>
  <drawing r:id="rId4"/>
  <extLst>
    <ext xmlns:x14="http://schemas.microsoft.com/office/spreadsheetml/2009/9/main" uri="{78C0D931-6437-407d-A8EE-F0AAD7539E65}">
      <x14:conditionalFormattings>
        <x14:conditionalFormatting xmlns:xm="http://schemas.microsoft.com/office/excel/2006/main">
          <x14:cfRule type="dataBar" id="{0F13FF22-5777-4661-8E4B-06EDBFBD8FBC}">
            <x14:dataBar minLength="0" maxLength="100" gradient="0">
              <x14:cfvo type="autoMin"/>
              <x14:cfvo type="autoMax"/>
              <x14:negativeFillColor rgb="FFFF0000"/>
              <x14:axisColor rgb="FF000000"/>
            </x14:dataBar>
          </x14:cfRule>
          <xm:sqref>C7:F22 I7:I22 K7:K22</xm:sqref>
        </x14:conditionalFormatting>
        <x14:conditionalFormatting xmlns:xm="http://schemas.microsoft.com/office/excel/2006/main">
          <x14:cfRule type="dataBar" id="{563E3F55-1ABF-4733-92E3-8468883DD767}">
            <x14:dataBar minLength="0" maxLength="100" gradient="0">
              <x14:cfvo type="autoMin"/>
              <x14:cfvo type="autoMax"/>
              <x14:negativeFillColor rgb="FFFF0000"/>
              <x14:axisColor rgb="FF000000"/>
            </x14:dataBar>
          </x14:cfRule>
          <xm:sqref>G7:G22 J7:J22 L7:N22 P7:R22 AB7:AD22 T7:Z22</xm:sqref>
        </x14:conditionalFormatting>
        <x14:conditionalFormatting xmlns:xm="http://schemas.microsoft.com/office/excel/2006/main">
          <x14:cfRule type="dataBar" id="{7B3F6038-F484-4EEF-8A1D-403798C86274}">
            <x14:dataBar minLength="0" maxLength="100" gradient="0">
              <x14:cfvo type="autoMin"/>
              <x14:cfvo type="autoMax"/>
              <x14:negativeFillColor rgb="FFFF0000"/>
              <x14:axisColor rgb="FF000000"/>
            </x14:dataBar>
          </x14:cfRule>
          <xm:sqref>H7:H22 O7:O22 S7:S22 AA7:AA22 AE7:AE22</xm:sqref>
        </x14:conditionalFormatting>
        <x14:conditionalFormatting xmlns:xm="http://schemas.microsoft.com/office/excel/2006/main">
          <x14:cfRule type="dataBar" id="{69EC14D2-F435-4AB8-B7CB-2FE547E0DD22}">
            <x14:dataBar minLength="0" maxLength="100" gradient="0">
              <x14:cfvo type="autoMin"/>
              <x14:cfvo type="autoMax"/>
              <x14:negativeFillColor rgb="FFFF0000"/>
              <x14:axisColor rgb="FF000000"/>
            </x14:dataBar>
          </x14:cfRule>
          <xm:sqref>AF7:AF22</xm:sqref>
        </x14:conditionalFormatting>
        <x14:conditionalFormatting xmlns:xm="http://schemas.microsoft.com/office/excel/2006/main">
          <x14:cfRule type="dataBar" id="{7DA5224E-7967-4F0D-8BCE-FDFA1273D645}">
            <x14:dataBar minLength="0" maxLength="100" gradient="0">
              <x14:cfvo type="autoMin"/>
              <x14:cfvo type="autoMax"/>
              <x14:negativeFillColor rgb="FFFF0000"/>
              <x14:axisColor rgb="FF000000"/>
            </x14:dataBar>
          </x14:cfRule>
          <xm:sqref>AG7:AG22</xm:sqref>
        </x14:conditionalFormatting>
        <x14:conditionalFormatting xmlns:xm="http://schemas.microsoft.com/office/excel/2006/main">
          <x14:cfRule type="dataBar" id="{CD890529-6463-4B92-A303-FBCAAF0B1F40}">
            <x14:dataBar minLength="0" maxLength="100" gradient="0">
              <x14:cfvo type="autoMin"/>
              <x14:cfvo type="autoMax"/>
              <x14:negativeFillColor rgb="FFFF0000"/>
              <x14:axisColor rgb="FF000000"/>
            </x14:dataBar>
          </x14:cfRule>
          <xm:sqref>AH7:AH22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418D8-3C0D-4245-BACF-CB3AD89B0F13}">
  <sheetPr>
    <pageSetUpPr fitToPage="1"/>
  </sheetPr>
  <dimension ref="A1:BL102"/>
  <sheetViews>
    <sheetView showGridLines="0" zoomScaleNormal="100" workbookViewId="0">
      <pane ySplit="7" topLeftCell="A12" activePane="bottomLeft" state="frozen"/>
      <selection pane="bottomLeft" activeCell="A91" sqref="A91"/>
    </sheetView>
  </sheetViews>
  <sheetFormatPr defaultColWidth="9.140625" defaultRowHeight="12.75" x14ac:dyDescent="0.2"/>
  <cols>
    <col min="1" max="1" width="31.7109375" style="46" bestFit="1" customWidth="1"/>
    <col min="2" max="2" width="7.7109375" style="46" customWidth="1"/>
    <col min="3" max="3" width="6.85546875" style="46" hidden="1" customWidth="1"/>
    <col min="4" max="4" width="12" style="46" customWidth="1"/>
    <col min="5" max="5" width="9" style="46" bestFit="1" customWidth="1"/>
    <col min="6" max="6" width="8.5703125" style="46" customWidth="1"/>
    <col min="7" max="7" width="6.7109375" style="46" customWidth="1"/>
    <col min="8" max="8" width="1.85546875" style="46" customWidth="1"/>
    <col min="9" max="64" width="2.42578125" style="46" customWidth="1"/>
    <col min="65" max="16384" width="9.140625" style="46"/>
  </cols>
  <sheetData>
    <row r="1" spans="1:64" ht="30" customHeight="1" x14ac:dyDescent="0.2">
      <c r="A1" s="44" t="s">
        <v>343</v>
      </c>
      <c r="B1" s="45"/>
      <c r="C1" s="45"/>
      <c r="D1" s="45"/>
      <c r="E1" s="45"/>
      <c r="I1" s="163"/>
      <c r="J1" s="163"/>
      <c r="K1" s="163"/>
      <c r="L1" s="163"/>
      <c r="M1" s="163"/>
      <c r="N1" s="163"/>
      <c r="O1" s="163"/>
      <c r="P1" s="163"/>
      <c r="Q1" s="163"/>
      <c r="R1" s="163"/>
      <c r="S1" s="163"/>
      <c r="T1" s="163"/>
      <c r="U1" s="163"/>
      <c r="V1" s="163"/>
      <c r="W1" s="163"/>
      <c r="X1" s="163"/>
      <c r="Y1" s="163"/>
      <c r="Z1" s="163"/>
      <c r="AA1" s="163"/>
      <c r="AB1" s="163"/>
      <c r="AC1" s="163"/>
    </row>
    <row r="2" spans="1:64" ht="18" customHeight="1" x14ac:dyDescent="0.2">
      <c r="A2" s="47" t="s">
        <v>341</v>
      </c>
      <c r="B2" s="48"/>
      <c r="C2" s="49"/>
      <c r="D2" s="50"/>
      <c r="E2" s="50"/>
      <c r="F2" s="52" t="s">
        <v>333</v>
      </c>
      <c r="G2" s="53">
        <v>16</v>
      </c>
    </row>
    <row r="3" spans="1:64" ht="16.5" customHeight="1" x14ac:dyDescent="0.2">
      <c r="E3" s="172" t="s">
        <v>347</v>
      </c>
      <c r="F3" s="88" t="s">
        <v>346</v>
      </c>
      <c r="G3" s="89">
        <f>COUNTIF(G7:G102,0)</f>
        <v>50</v>
      </c>
      <c r="I3" s="51"/>
      <c r="J3" s="51"/>
      <c r="K3" s="51"/>
      <c r="L3" s="51"/>
      <c r="M3" s="51"/>
      <c r="N3" s="51"/>
      <c r="O3" s="51"/>
      <c r="P3" s="51"/>
      <c r="Q3" s="51"/>
      <c r="R3" s="51"/>
      <c r="S3" s="51"/>
      <c r="T3" s="51"/>
      <c r="U3" s="51"/>
      <c r="V3" s="51"/>
      <c r="W3" s="51"/>
      <c r="X3" s="51"/>
      <c r="Y3" s="51"/>
    </row>
    <row r="4" spans="1:64" ht="17.25" customHeight="1" x14ac:dyDescent="0.2">
      <c r="A4" s="52" t="s">
        <v>332</v>
      </c>
      <c r="B4" s="164">
        <v>45292</v>
      </c>
      <c r="C4" s="164"/>
      <c r="D4" s="164"/>
      <c r="E4" s="173"/>
      <c r="F4" s="90" t="s">
        <v>163</v>
      </c>
      <c r="G4" s="91">
        <f>COUNT(G9:G102)-G3-G5</f>
        <v>5</v>
      </c>
      <c r="H4" s="54"/>
      <c r="I4" s="165" t="str">
        <f>"Week "&amp;(I6-($B$4-WEEKDAY($B$4,1)+2))/7+1</f>
        <v>Week 16</v>
      </c>
      <c r="J4" s="166"/>
      <c r="K4" s="166"/>
      <c r="L4" s="166"/>
      <c r="M4" s="166"/>
      <c r="N4" s="166"/>
      <c r="O4" s="167"/>
      <c r="P4" s="165" t="str">
        <f>"Week "&amp;(P6-($B$4-WEEKDAY($B$4,1)+2))/7+1</f>
        <v>Week 17</v>
      </c>
      <c r="Q4" s="166"/>
      <c r="R4" s="166"/>
      <c r="S4" s="166"/>
      <c r="T4" s="166"/>
      <c r="U4" s="166"/>
      <c r="V4" s="167"/>
      <c r="W4" s="165" t="str">
        <f>"Week "&amp;(W6-($B$4-WEEKDAY($B$4,1)+2))/7+1</f>
        <v>Week 18</v>
      </c>
      <c r="X4" s="166"/>
      <c r="Y4" s="166"/>
      <c r="Z4" s="166"/>
      <c r="AA4" s="166"/>
      <c r="AB4" s="166"/>
      <c r="AC4" s="167"/>
      <c r="AD4" s="165" t="str">
        <f>"Week "&amp;(AD6-($B$4-WEEKDAY($B$4,1)+2))/7+1</f>
        <v>Week 19</v>
      </c>
      <c r="AE4" s="166"/>
      <c r="AF4" s="166"/>
      <c r="AG4" s="166"/>
      <c r="AH4" s="166"/>
      <c r="AI4" s="166"/>
      <c r="AJ4" s="167"/>
      <c r="AK4" s="165" t="str">
        <f>"Week "&amp;(AK6-($B$4-WEEKDAY($B$4,1)+2))/7+1</f>
        <v>Week 20</v>
      </c>
      <c r="AL4" s="166"/>
      <c r="AM4" s="166"/>
      <c r="AN4" s="166"/>
      <c r="AO4" s="166"/>
      <c r="AP4" s="166"/>
      <c r="AQ4" s="167"/>
      <c r="AR4" s="165" t="str">
        <f>"Week "&amp;(AR6-($B$4-WEEKDAY($B$4,1)+2))/7+1</f>
        <v>Week 21</v>
      </c>
      <c r="AS4" s="166"/>
      <c r="AT4" s="166"/>
      <c r="AU4" s="166"/>
      <c r="AV4" s="166"/>
      <c r="AW4" s="166"/>
      <c r="AX4" s="167"/>
      <c r="AY4" s="165" t="str">
        <f>"Week "&amp;(AY6-($B$4-WEEKDAY($B$4,1)+2))/7+1</f>
        <v>Week 22</v>
      </c>
      <c r="AZ4" s="166"/>
      <c r="BA4" s="166"/>
      <c r="BB4" s="166"/>
      <c r="BC4" s="166"/>
      <c r="BD4" s="166"/>
      <c r="BE4" s="167"/>
      <c r="BF4" s="165" t="str">
        <f>"Week "&amp;(BF6-($B$4-WEEKDAY($B$4,1)+2))/7+1</f>
        <v>Week 23</v>
      </c>
      <c r="BG4" s="166"/>
      <c r="BH4" s="166"/>
      <c r="BI4" s="166"/>
      <c r="BJ4" s="166"/>
      <c r="BK4" s="166"/>
      <c r="BL4" s="167"/>
    </row>
    <row r="5" spans="1:64" ht="17.25" customHeight="1" x14ac:dyDescent="0.2">
      <c r="A5" s="52" t="s">
        <v>334</v>
      </c>
      <c r="B5" s="168" t="s">
        <v>342</v>
      </c>
      <c r="C5" s="168"/>
      <c r="D5" s="168"/>
      <c r="E5" s="174"/>
      <c r="F5" s="92" t="s">
        <v>345</v>
      </c>
      <c r="G5" s="93">
        <f>COUNTIF(G7:G102,1)</f>
        <v>24</v>
      </c>
      <c r="H5" s="54"/>
      <c r="I5" s="169">
        <f>I6</f>
        <v>45397</v>
      </c>
      <c r="J5" s="170"/>
      <c r="K5" s="170"/>
      <c r="L5" s="170"/>
      <c r="M5" s="170"/>
      <c r="N5" s="170"/>
      <c r="O5" s="171"/>
      <c r="P5" s="169">
        <f>P6</f>
        <v>45404</v>
      </c>
      <c r="Q5" s="170"/>
      <c r="R5" s="170"/>
      <c r="S5" s="170"/>
      <c r="T5" s="170"/>
      <c r="U5" s="170"/>
      <c r="V5" s="171"/>
      <c r="W5" s="169">
        <f>W6</f>
        <v>45411</v>
      </c>
      <c r="X5" s="170"/>
      <c r="Y5" s="170"/>
      <c r="Z5" s="170"/>
      <c r="AA5" s="170"/>
      <c r="AB5" s="170"/>
      <c r="AC5" s="171"/>
      <c r="AD5" s="169">
        <f>AD6</f>
        <v>45418</v>
      </c>
      <c r="AE5" s="170"/>
      <c r="AF5" s="170"/>
      <c r="AG5" s="170"/>
      <c r="AH5" s="170"/>
      <c r="AI5" s="170"/>
      <c r="AJ5" s="171"/>
      <c r="AK5" s="169">
        <f>AK6</f>
        <v>45425</v>
      </c>
      <c r="AL5" s="170"/>
      <c r="AM5" s="170"/>
      <c r="AN5" s="170"/>
      <c r="AO5" s="170"/>
      <c r="AP5" s="170"/>
      <c r="AQ5" s="171"/>
      <c r="AR5" s="169">
        <f>AR6</f>
        <v>45432</v>
      </c>
      <c r="AS5" s="170"/>
      <c r="AT5" s="170"/>
      <c r="AU5" s="170"/>
      <c r="AV5" s="170"/>
      <c r="AW5" s="170"/>
      <c r="AX5" s="171"/>
      <c r="AY5" s="169">
        <f>AY6</f>
        <v>45439</v>
      </c>
      <c r="AZ5" s="170"/>
      <c r="BA5" s="170"/>
      <c r="BB5" s="170"/>
      <c r="BC5" s="170"/>
      <c r="BD5" s="170"/>
      <c r="BE5" s="171"/>
      <c r="BF5" s="169">
        <f>BF6</f>
        <v>45446</v>
      </c>
      <c r="BG5" s="170"/>
      <c r="BH5" s="170"/>
      <c r="BI5" s="170"/>
      <c r="BJ5" s="170"/>
      <c r="BK5" s="170"/>
      <c r="BL5" s="171"/>
    </row>
    <row r="6" spans="1:64" x14ac:dyDescent="0.2">
      <c r="A6" s="54"/>
      <c r="B6" s="54"/>
      <c r="C6" s="54"/>
      <c r="D6" s="54"/>
      <c r="E6" s="54"/>
      <c r="F6" s="54"/>
      <c r="G6" s="54"/>
      <c r="H6" s="54"/>
      <c r="I6" s="55">
        <f>B4-WEEKDAY(B4,1)+2+7*(G2-1)</f>
        <v>45397</v>
      </c>
      <c r="J6" s="56">
        <f t="shared" ref="J6:BL6" si="0">I6+1</f>
        <v>45398</v>
      </c>
      <c r="K6" s="56">
        <f t="shared" si="0"/>
        <v>45399</v>
      </c>
      <c r="L6" s="56">
        <f t="shared" si="0"/>
        <v>45400</v>
      </c>
      <c r="M6" s="56">
        <f t="shared" si="0"/>
        <v>45401</v>
      </c>
      <c r="N6" s="56">
        <f t="shared" si="0"/>
        <v>45402</v>
      </c>
      <c r="O6" s="57">
        <f t="shared" si="0"/>
        <v>45403</v>
      </c>
      <c r="P6" s="55">
        <f t="shared" si="0"/>
        <v>45404</v>
      </c>
      <c r="Q6" s="56">
        <f t="shared" si="0"/>
        <v>45405</v>
      </c>
      <c r="R6" s="56">
        <f t="shared" si="0"/>
        <v>45406</v>
      </c>
      <c r="S6" s="56">
        <f t="shared" si="0"/>
        <v>45407</v>
      </c>
      <c r="T6" s="56">
        <f t="shared" si="0"/>
        <v>45408</v>
      </c>
      <c r="U6" s="56">
        <f t="shared" si="0"/>
        <v>45409</v>
      </c>
      <c r="V6" s="57">
        <f t="shared" si="0"/>
        <v>45410</v>
      </c>
      <c r="W6" s="55">
        <f t="shared" si="0"/>
        <v>45411</v>
      </c>
      <c r="X6" s="56">
        <f t="shared" si="0"/>
        <v>45412</v>
      </c>
      <c r="Y6" s="56">
        <f t="shared" si="0"/>
        <v>45413</v>
      </c>
      <c r="Z6" s="56">
        <f t="shared" si="0"/>
        <v>45414</v>
      </c>
      <c r="AA6" s="56">
        <f t="shared" si="0"/>
        <v>45415</v>
      </c>
      <c r="AB6" s="56">
        <f t="shared" si="0"/>
        <v>45416</v>
      </c>
      <c r="AC6" s="57">
        <f t="shared" si="0"/>
        <v>45417</v>
      </c>
      <c r="AD6" s="55">
        <f t="shared" si="0"/>
        <v>45418</v>
      </c>
      <c r="AE6" s="56">
        <f t="shared" si="0"/>
        <v>45419</v>
      </c>
      <c r="AF6" s="56">
        <f t="shared" si="0"/>
        <v>45420</v>
      </c>
      <c r="AG6" s="56">
        <f t="shared" si="0"/>
        <v>45421</v>
      </c>
      <c r="AH6" s="56">
        <f t="shared" si="0"/>
        <v>45422</v>
      </c>
      <c r="AI6" s="56">
        <f t="shared" si="0"/>
        <v>45423</v>
      </c>
      <c r="AJ6" s="57">
        <f t="shared" si="0"/>
        <v>45424</v>
      </c>
      <c r="AK6" s="55">
        <f t="shared" si="0"/>
        <v>45425</v>
      </c>
      <c r="AL6" s="56">
        <f t="shared" si="0"/>
        <v>45426</v>
      </c>
      <c r="AM6" s="56">
        <f t="shared" si="0"/>
        <v>45427</v>
      </c>
      <c r="AN6" s="56">
        <f t="shared" si="0"/>
        <v>45428</v>
      </c>
      <c r="AO6" s="56">
        <f t="shared" si="0"/>
        <v>45429</v>
      </c>
      <c r="AP6" s="56">
        <f t="shared" si="0"/>
        <v>45430</v>
      </c>
      <c r="AQ6" s="57">
        <f t="shared" si="0"/>
        <v>45431</v>
      </c>
      <c r="AR6" s="55">
        <f t="shared" si="0"/>
        <v>45432</v>
      </c>
      <c r="AS6" s="56">
        <f t="shared" si="0"/>
        <v>45433</v>
      </c>
      <c r="AT6" s="56">
        <f t="shared" si="0"/>
        <v>45434</v>
      </c>
      <c r="AU6" s="56">
        <f t="shared" si="0"/>
        <v>45435</v>
      </c>
      <c r="AV6" s="56">
        <f t="shared" si="0"/>
        <v>45436</v>
      </c>
      <c r="AW6" s="56">
        <f t="shared" si="0"/>
        <v>45437</v>
      </c>
      <c r="AX6" s="57">
        <f t="shared" si="0"/>
        <v>45438</v>
      </c>
      <c r="AY6" s="55">
        <f t="shared" si="0"/>
        <v>45439</v>
      </c>
      <c r="AZ6" s="56">
        <f t="shared" si="0"/>
        <v>45440</v>
      </c>
      <c r="BA6" s="56">
        <f t="shared" si="0"/>
        <v>45441</v>
      </c>
      <c r="BB6" s="56">
        <f t="shared" si="0"/>
        <v>45442</v>
      </c>
      <c r="BC6" s="56">
        <f t="shared" si="0"/>
        <v>45443</v>
      </c>
      <c r="BD6" s="56">
        <f t="shared" si="0"/>
        <v>45444</v>
      </c>
      <c r="BE6" s="57">
        <f t="shared" si="0"/>
        <v>45445</v>
      </c>
      <c r="BF6" s="55">
        <f t="shared" si="0"/>
        <v>45446</v>
      </c>
      <c r="BG6" s="56">
        <f t="shared" si="0"/>
        <v>45447</v>
      </c>
      <c r="BH6" s="56">
        <f t="shared" si="0"/>
        <v>45448</v>
      </c>
      <c r="BI6" s="56">
        <f t="shared" si="0"/>
        <v>45449</v>
      </c>
      <c r="BJ6" s="56">
        <f t="shared" si="0"/>
        <v>45450</v>
      </c>
      <c r="BK6" s="56">
        <f t="shared" si="0"/>
        <v>45451</v>
      </c>
      <c r="BL6" s="57">
        <f t="shared" si="0"/>
        <v>45452</v>
      </c>
    </row>
    <row r="7" spans="1:64" ht="24.75" thickBot="1" x14ac:dyDescent="0.25">
      <c r="A7" s="58" t="s">
        <v>340</v>
      </c>
      <c r="B7" s="59" t="s">
        <v>164</v>
      </c>
      <c r="C7" s="60" t="s">
        <v>335</v>
      </c>
      <c r="D7" s="61" t="s">
        <v>336</v>
      </c>
      <c r="E7" s="61" t="s">
        <v>337</v>
      </c>
      <c r="F7" s="59" t="s">
        <v>338</v>
      </c>
      <c r="G7" s="59" t="s">
        <v>339</v>
      </c>
      <c r="H7" s="59"/>
      <c r="I7" s="62" t="str">
        <f t="shared" ref="I7:BL7" si="1">CHOOSE(WEEKDAY(I6,1),"S","M","T","W","T","F","S")</f>
        <v>M</v>
      </c>
      <c r="J7" s="63" t="str">
        <f t="shared" si="1"/>
        <v>T</v>
      </c>
      <c r="K7" s="63" t="str">
        <f t="shared" si="1"/>
        <v>W</v>
      </c>
      <c r="L7" s="63" t="str">
        <f t="shared" si="1"/>
        <v>T</v>
      </c>
      <c r="M7" s="63" t="str">
        <f t="shared" si="1"/>
        <v>F</v>
      </c>
      <c r="N7" s="63" t="str">
        <f t="shared" si="1"/>
        <v>S</v>
      </c>
      <c r="O7" s="64" t="str">
        <f t="shared" si="1"/>
        <v>S</v>
      </c>
      <c r="P7" s="62" t="str">
        <f t="shared" si="1"/>
        <v>M</v>
      </c>
      <c r="Q7" s="63" t="str">
        <f t="shared" si="1"/>
        <v>T</v>
      </c>
      <c r="R7" s="63" t="str">
        <f t="shared" si="1"/>
        <v>W</v>
      </c>
      <c r="S7" s="63" t="str">
        <f t="shared" si="1"/>
        <v>T</v>
      </c>
      <c r="T7" s="63" t="str">
        <f t="shared" si="1"/>
        <v>F</v>
      </c>
      <c r="U7" s="63" t="str">
        <f t="shared" si="1"/>
        <v>S</v>
      </c>
      <c r="V7" s="64" t="str">
        <f t="shared" si="1"/>
        <v>S</v>
      </c>
      <c r="W7" s="62" t="str">
        <f t="shared" si="1"/>
        <v>M</v>
      </c>
      <c r="X7" s="63" t="str">
        <f t="shared" si="1"/>
        <v>T</v>
      </c>
      <c r="Y7" s="63" t="str">
        <f t="shared" si="1"/>
        <v>W</v>
      </c>
      <c r="Z7" s="63" t="str">
        <f t="shared" si="1"/>
        <v>T</v>
      </c>
      <c r="AA7" s="63" t="str">
        <f t="shared" si="1"/>
        <v>F</v>
      </c>
      <c r="AB7" s="63" t="str">
        <f t="shared" si="1"/>
        <v>S</v>
      </c>
      <c r="AC7" s="64" t="str">
        <f t="shared" si="1"/>
        <v>S</v>
      </c>
      <c r="AD7" s="62" t="str">
        <f t="shared" si="1"/>
        <v>M</v>
      </c>
      <c r="AE7" s="63" t="str">
        <f t="shared" si="1"/>
        <v>T</v>
      </c>
      <c r="AF7" s="63" t="str">
        <f t="shared" si="1"/>
        <v>W</v>
      </c>
      <c r="AG7" s="63" t="str">
        <f t="shared" si="1"/>
        <v>T</v>
      </c>
      <c r="AH7" s="63" t="str">
        <f t="shared" si="1"/>
        <v>F</v>
      </c>
      <c r="AI7" s="63" t="str">
        <f t="shared" si="1"/>
        <v>S</v>
      </c>
      <c r="AJ7" s="64" t="str">
        <f t="shared" si="1"/>
        <v>S</v>
      </c>
      <c r="AK7" s="62" t="str">
        <f t="shared" si="1"/>
        <v>M</v>
      </c>
      <c r="AL7" s="63" t="str">
        <f t="shared" si="1"/>
        <v>T</v>
      </c>
      <c r="AM7" s="63" t="str">
        <f t="shared" si="1"/>
        <v>W</v>
      </c>
      <c r="AN7" s="63" t="str">
        <f t="shared" si="1"/>
        <v>T</v>
      </c>
      <c r="AO7" s="63" t="str">
        <f t="shared" si="1"/>
        <v>F</v>
      </c>
      <c r="AP7" s="63" t="str">
        <f t="shared" si="1"/>
        <v>S</v>
      </c>
      <c r="AQ7" s="64" t="str">
        <f t="shared" si="1"/>
        <v>S</v>
      </c>
      <c r="AR7" s="62" t="str">
        <f t="shared" si="1"/>
        <v>M</v>
      </c>
      <c r="AS7" s="63" t="str">
        <f t="shared" si="1"/>
        <v>T</v>
      </c>
      <c r="AT7" s="63" t="str">
        <f t="shared" si="1"/>
        <v>W</v>
      </c>
      <c r="AU7" s="63" t="str">
        <f t="shared" si="1"/>
        <v>T</v>
      </c>
      <c r="AV7" s="63" t="str">
        <f t="shared" si="1"/>
        <v>F</v>
      </c>
      <c r="AW7" s="63" t="str">
        <f t="shared" si="1"/>
        <v>S</v>
      </c>
      <c r="AX7" s="64" t="str">
        <f t="shared" si="1"/>
        <v>S</v>
      </c>
      <c r="AY7" s="62" t="str">
        <f t="shared" si="1"/>
        <v>M</v>
      </c>
      <c r="AZ7" s="63" t="str">
        <f t="shared" si="1"/>
        <v>T</v>
      </c>
      <c r="BA7" s="63" t="str">
        <f t="shared" si="1"/>
        <v>W</v>
      </c>
      <c r="BB7" s="63" t="str">
        <f t="shared" si="1"/>
        <v>T</v>
      </c>
      <c r="BC7" s="63" t="str">
        <f t="shared" si="1"/>
        <v>F</v>
      </c>
      <c r="BD7" s="63" t="str">
        <f t="shared" si="1"/>
        <v>S</v>
      </c>
      <c r="BE7" s="64" t="str">
        <f t="shared" si="1"/>
        <v>S</v>
      </c>
      <c r="BF7" s="62" t="str">
        <f t="shared" si="1"/>
        <v>M</v>
      </c>
      <c r="BG7" s="63" t="str">
        <f t="shared" si="1"/>
        <v>T</v>
      </c>
      <c r="BH7" s="63" t="str">
        <f t="shared" si="1"/>
        <v>W</v>
      </c>
      <c r="BI7" s="63" t="str">
        <f t="shared" si="1"/>
        <v>T</v>
      </c>
      <c r="BJ7" s="63" t="str">
        <f t="shared" si="1"/>
        <v>F</v>
      </c>
      <c r="BK7" s="63" t="str">
        <f t="shared" si="1"/>
        <v>S</v>
      </c>
      <c r="BL7" s="64" t="str">
        <f t="shared" si="1"/>
        <v>S</v>
      </c>
    </row>
    <row r="8" spans="1:64" s="74" customFormat="1" ht="18.75" x14ac:dyDescent="0.25">
      <c r="A8" s="65" t="s">
        <v>51</v>
      </c>
      <c r="B8" s="66"/>
      <c r="C8" s="67"/>
      <c r="D8" s="68"/>
      <c r="E8" s="69" t="str">
        <f>IF(ISBLANK(D8)," - ",IF(F8=0,D8,D8+F8-1))</f>
        <v xml:space="preserve"> - </v>
      </c>
      <c r="F8" s="70"/>
      <c r="G8" s="71"/>
      <c r="H8" s="72"/>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row>
    <row r="9" spans="1:64" s="77" customFormat="1" ht="18.75" x14ac:dyDescent="0.25">
      <c r="A9" s="76" t="s">
        <v>136</v>
      </c>
      <c r="B9" s="77" t="str">
        <f>'OA List'!D2</f>
        <v>High</v>
      </c>
      <c r="C9" s="78"/>
      <c r="D9" s="83">
        <f>VLOOKUP(A9,'OA List'!B:L,11,FALSE)</f>
        <v>45370</v>
      </c>
      <c r="E9" s="87">
        <f>IF(ISBLANK(D9)," - ",IF(F9=0,D9,D9+F9-1))</f>
        <v>45371</v>
      </c>
      <c r="F9" s="79">
        <f>VLOOKUP(A9,'OA List'!B:N,13,FALSE)</f>
        <v>2</v>
      </c>
      <c r="G9" s="80">
        <f>VLOOKUP(A9,'OA List'!B:I,8,)</f>
        <v>1</v>
      </c>
      <c r="H9" s="81"/>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row>
    <row r="10" spans="1:64" s="77" customFormat="1" ht="18.75" x14ac:dyDescent="0.25">
      <c r="A10" s="76" t="s">
        <v>179</v>
      </c>
      <c r="B10" s="77" t="str">
        <f>'OA List'!D3</f>
        <v>High</v>
      </c>
      <c r="C10" s="78"/>
      <c r="D10" s="83">
        <f>VLOOKUP(A10,'OA List'!B:L,11,FALSE)</f>
        <v>45374</v>
      </c>
      <c r="E10" s="87">
        <f t="shared" ref="E10:E84" si="2">IF(ISBLANK(D10)," - ",IF(F10=0,D10,D10+F10-1))</f>
        <v>45382</v>
      </c>
      <c r="F10" s="79">
        <f>VLOOKUP(A10,'OA List'!B:N,13,FALSE)</f>
        <v>9</v>
      </c>
      <c r="G10" s="80">
        <f>VLOOKUP(A10,'OA List'!B:I,8,)</f>
        <v>0</v>
      </c>
      <c r="H10" s="81"/>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row>
    <row r="11" spans="1:64" s="77" customFormat="1" ht="18.75" x14ac:dyDescent="0.25">
      <c r="A11" s="76" t="s">
        <v>156</v>
      </c>
      <c r="B11" s="77" t="str">
        <f>'OA List'!D4</f>
        <v>High</v>
      </c>
      <c r="C11" s="78"/>
      <c r="D11" s="83">
        <f>VLOOKUP(A11,'OA List'!B:L,11,FALSE)</f>
        <v>45384</v>
      </c>
      <c r="E11" s="87">
        <f t="shared" si="2"/>
        <v>45389</v>
      </c>
      <c r="F11" s="79">
        <f>VLOOKUP(A11,'OA List'!B:N,13,FALSE)</f>
        <v>6</v>
      </c>
      <c r="G11" s="80">
        <f>VLOOKUP(A11,'OA List'!B:I,8,)</f>
        <v>0.9</v>
      </c>
      <c r="H11" s="81"/>
      <c r="I11" s="75"/>
      <c r="J11" s="75"/>
      <c r="K11" s="82"/>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row>
    <row r="12" spans="1:64" s="77" customFormat="1" ht="18.75" x14ac:dyDescent="0.25">
      <c r="A12" s="76" t="s">
        <v>174</v>
      </c>
      <c r="B12" s="77" t="str">
        <f>'OA List'!D5</f>
        <v>High</v>
      </c>
      <c r="C12" s="78"/>
      <c r="D12" s="83">
        <f>VLOOKUP(A12,'OA List'!B:L,11,FALSE)</f>
        <v>45415</v>
      </c>
      <c r="E12" s="87">
        <f t="shared" si="2"/>
        <v>45425</v>
      </c>
      <c r="F12" s="79">
        <f>VLOOKUP(A12,'OA List'!B:N,13,FALSE)</f>
        <v>11</v>
      </c>
      <c r="G12" s="80">
        <f>VLOOKUP(A12,'OA List'!B:I,8,)</f>
        <v>1</v>
      </c>
      <c r="H12" s="81"/>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row>
    <row r="13" spans="1:64" s="77" customFormat="1" ht="18.75" x14ac:dyDescent="0.25">
      <c r="A13" s="76" t="s">
        <v>161</v>
      </c>
      <c r="B13" s="77" t="str">
        <f>'OA List'!D6</f>
        <v>High</v>
      </c>
      <c r="C13" s="78"/>
      <c r="D13" s="83">
        <f>VLOOKUP(A13,'OA List'!B:L,11,FALSE)</f>
        <v>45520</v>
      </c>
      <c r="E13" s="87">
        <f t="shared" si="2"/>
        <v>45531</v>
      </c>
      <c r="F13" s="79">
        <f>VLOOKUP(A13,'OA List'!B:N,13,FALSE)</f>
        <v>12</v>
      </c>
      <c r="G13" s="80">
        <f>VLOOKUP(A13,'OA List'!B:I,8,)</f>
        <v>0</v>
      </c>
      <c r="H13" s="81"/>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row>
    <row r="14" spans="1:64" s="77" customFormat="1" ht="18.75" x14ac:dyDescent="0.25">
      <c r="A14" s="76" t="s">
        <v>264</v>
      </c>
      <c r="B14" s="77" t="str">
        <f>'OA List'!D7</f>
        <v>High</v>
      </c>
      <c r="C14" s="78"/>
      <c r="D14" s="83">
        <f>VLOOKUP(A14,'OA List'!B:L,11,FALSE)</f>
        <v>45412</v>
      </c>
      <c r="E14" s="87">
        <f t="shared" si="2"/>
        <v>45412</v>
      </c>
      <c r="F14" s="79">
        <f>VLOOKUP(A14,'OA List'!B:N,13,FALSE)</f>
        <v>1</v>
      </c>
      <c r="G14" s="80">
        <f>VLOOKUP(A14,'OA List'!B:I,8,)</f>
        <v>1</v>
      </c>
      <c r="H14" s="81"/>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row>
    <row r="15" spans="1:64" s="77" customFormat="1" ht="18.75" x14ac:dyDescent="0.25">
      <c r="A15" s="76" t="s">
        <v>267</v>
      </c>
      <c r="B15" s="77" t="str">
        <f>'OA List'!D8</f>
        <v>High</v>
      </c>
      <c r="C15" s="78"/>
      <c r="D15" s="83">
        <f>VLOOKUP(A15,'OA List'!B:L,11,FALSE)</f>
        <v>45414</v>
      </c>
      <c r="E15" s="87">
        <f t="shared" si="2"/>
        <v>45417</v>
      </c>
      <c r="F15" s="79">
        <f>VLOOKUP(A15,'OA List'!B:N,13,FALSE)</f>
        <v>4</v>
      </c>
      <c r="G15" s="80">
        <f>VLOOKUP(A15,'OA List'!B:I,8,)</f>
        <v>1</v>
      </c>
      <c r="H15" s="81"/>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row>
    <row r="16" spans="1:64" s="77" customFormat="1" ht="18.75" x14ac:dyDescent="0.25">
      <c r="A16" s="76" t="s">
        <v>268</v>
      </c>
      <c r="B16" s="77" t="str">
        <f>'OA List'!D9</f>
        <v>High</v>
      </c>
      <c r="C16" s="78"/>
      <c r="D16" s="83">
        <f>VLOOKUP(A16,'OA List'!B:L,11,FALSE)</f>
        <v>45419</v>
      </c>
      <c r="E16" s="87">
        <f t="shared" si="2"/>
        <v>45422</v>
      </c>
      <c r="F16" s="79">
        <f>VLOOKUP(A16,'OA List'!B:N,13,FALSE)</f>
        <v>4</v>
      </c>
      <c r="G16" s="80">
        <f>VLOOKUP(A16,'OA List'!B:I,8,)</f>
        <v>1</v>
      </c>
      <c r="H16" s="81"/>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row>
    <row r="17" spans="1:64" s="77" customFormat="1" ht="18.75" x14ac:dyDescent="0.25">
      <c r="A17" s="76" t="s">
        <v>59</v>
      </c>
      <c r="B17" s="77" t="str">
        <f>'OA List'!D10</f>
        <v>High</v>
      </c>
      <c r="C17" s="78"/>
      <c r="D17" s="83">
        <f>VLOOKUP(A17,'OA List'!B:L,11,FALSE)</f>
        <v>45424</v>
      </c>
      <c r="E17" s="87">
        <f t="shared" si="2"/>
        <v>45436</v>
      </c>
      <c r="F17" s="79">
        <f>VLOOKUP(A17,'OA List'!B:N,13,FALSE)</f>
        <v>13</v>
      </c>
      <c r="G17" s="80">
        <f>VLOOKUP(A17,'OA List'!B:I,8,)</f>
        <v>0</v>
      </c>
      <c r="H17" s="81"/>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row>
    <row r="18" spans="1:64" s="77" customFormat="1" ht="18.75" x14ac:dyDescent="0.25">
      <c r="A18" s="76" t="s">
        <v>178</v>
      </c>
      <c r="B18" s="77" t="str">
        <f>'OA List'!D11</f>
        <v>Medium</v>
      </c>
      <c r="C18" s="78"/>
      <c r="D18" s="83">
        <f>VLOOKUP(A18,'OA List'!B:L,11,FALSE)</f>
        <v>45437</v>
      </c>
      <c r="E18" s="87">
        <f t="shared" si="2"/>
        <v>45441</v>
      </c>
      <c r="F18" s="79">
        <f>VLOOKUP(A18,'OA List'!B:N,13,FALSE)</f>
        <v>5</v>
      </c>
      <c r="G18" s="80">
        <f>VLOOKUP(A18,'OA List'!B:I,8,)</f>
        <v>0</v>
      </c>
      <c r="H18" s="81"/>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row>
    <row r="19" spans="1:64" s="77" customFormat="1" ht="18.75" x14ac:dyDescent="0.25">
      <c r="A19" s="76" t="s">
        <v>127</v>
      </c>
      <c r="B19" s="77" t="str">
        <f>'OA List'!D12</f>
        <v>Medium</v>
      </c>
      <c r="C19" s="78"/>
      <c r="D19" s="83">
        <f>VLOOKUP(A19,'OA List'!B:L,11,FALSE)</f>
        <v>45442</v>
      </c>
      <c r="E19" s="87">
        <f t="shared" si="2"/>
        <v>45444</v>
      </c>
      <c r="F19" s="79">
        <f>VLOOKUP(A19,'OA List'!B:N,13,FALSE)</f>
        <v>3</v>
      </c>
      <c r="G19" s="80">
        <f>VLOOKUP(A19,'OA List'!B:I,8,)</f>
        <v>0</v>
      </c>
      <c r="H19" s="81"/>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row>
    <row r="20" spans="1:64" s="77" customFormat="1" ht="18.75" x14ac:dyDescent="0.25">
      <c r="A20" s="76" t="s">
        <v>134</v>
      </c>
      <c r="B20" s="77" t="str">
        <f>'OA List'!D13</f>
        <v>Medium</v>
      </c>
      <c r="C20" s="78"/>
      <c r="D20" s="83">
        <f>VLOOKUP(A20,'OA List'!B:L,11,FALSE)</f>
        <v>45446</v>
      </c>
      <c r="E20" s="87">
        <f t="shared" si="2"/>
        <v>45452</v>
      </c>
      <c r="F20" s="79">
        <f>VLOOKUP(A20,'OA List'!B:N,13,FALSE)</f>
        <v>7</v>
      </c>
      <c r="G20" s="80">
        <f>VLOOKUP(A20,'OA List'!B:I,8,)</f>
        <v>0</v>
      </c>
      <c r="H20" s="81"/>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row>
    <row r="21" spans="1:64" s="77" customFormat="1" ht="24" x14ac:dyDescent="0.25">
      <c r="A21" s="76" t="s">
        <v>32</v>
      </c>
      <c r="B21" s="77" t="str">
        <f>'OA List'!D14</f>
        <v>Medium</v>
      </c>
      <c r="C21" s="78"/>
      <c r="D21" s="83">
        <f>VLOOKUP(A21,'OA List'!B:L,11,FALSE)</f>
        <v>45454</v>
      </c>
      <c r="E21" s="87">
        <f t="shared" si="2"/>
        <v>45458</v>
      </c>
      <c r="F21" s="79">
        <f>VLOOKUP(A21,'OA List'!B:N,13,FALSE)</f>
        <v>5</v>
      </c>
      <c r="G21" s="80">
        <f>VLOOKUP(A21,'OA List'!B:I,8,)</f>
        <v>0</v>
      </c>
      <c r="H21" s="81"/>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row>
    <row r="22" spans="1:64" s="77" customFormat="1" ht="18.75" x14ac:dyDescent="0.25">
      <c r="A22" s="76" t="s">
        <v>33</v>
      </c>
      <c r="B22" s="77" t="str">
        <f>'OA List'!D15</f>
        <v>Medium</v>
      </c>
      <c r="C22" s="78"/>
      <c r="D22" s="83">
        <f>VLOOKUP(A22,'OA List'!B:L,11,FALSE)</f>
        <v>45460</v>
      </c>
      <c r="E22" s="87">
        <f t="shared" si="2"/>
        <v>45464</v>
      </c>
      <c r="F22" s="79">
        <f>VLOOKUP(A22,'OA List'!B:N,13,FALSE)</f>
        <v>5</v>
      </c>
      <c r="G22" s="80">
        <f>VLOOKUP(A22,'OA List'!B:I,8,)</f>
        <v>0</v>
      </c>
      <c r="H22" s="81"/>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row>
    <row r="23" spans="1:64" s="77" customFormat="1" ht="18.75" x14ac:dyDescent="0.25">
      <c r="A23" s="76" t="s">
        <v>142</v>
      </c>
      <c r="B23" s="77" t="str">
        <f>'OA List'!D16</f>
        <v>Medium</v>
      </c>
      <c r="C23" s="78"/>
      <c r="D23" s="83">
        <f>VLOOKUP(A23,'OA List'!B:L,11,FALSE)</f>
        <v>45466</v>
      </c>
      <c r="E23" s="87">
        <f t="shared" si="2"/>
        <v>45471</v>
      </c>
      <c r="F23" s="79">
        <f>VLOOKUP(A23,'OA List'!B:N,13,FALSE)</f>
        <v>6</v>
      </c>
      <c r="G23" s="80">
        <f>VLOOKUP(A23,'OA List'!B:I,8,)</f>
        <v>0</v>
      </c>
      <c r="H23" s="81"/>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row>
    <row r="24" spans="1:64" s="77" customFormat="1" ht="18.75" x14ac:dyDescent="0.25">
      <c r="A24" s="76" t="s">
        <v>143</v>
      </c>
      <c r="B24" s="77" t="str">
        <f>'OA List'!D17</f>
        <v>Medium</v>
      </c>
      <c r="C24" s="78"/>
      <c r="D24" s="83">
        <f>VLOOKUP(A24,'OA List'!B:L,11,FALSE)</f>
        <v>45473</v>
      </c>
      <c r="E24" s="87">
        <f t="shared" si="2"/>
        <v>45476</v>
      </c>
      <c r="F24" s="79">
        <f>VLOOKUP(A24,'OA List'!B:N,13,FALSE)</f>
        <v>4</v>
      </c>
      <c r="G24" s="80">
        <f>VLOOKUP(A24,'OA List'!B:I,8,)</f>
        <v>0</v>
      </c>
      <c r="H24" s="81"/>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row>
    <row r="25" spans="1:64" s="77" customFormat="1" ht="24" x14ac:dyDescent="0.25">
      <c r="A25" s="76" t="s">
        <v>34</v>
      </c>
      <c r="B25" s="77" t="str">
        <f>'OA List'!D18</f>
        <v>Medium</v>
      </c>
      <c r="C25" s="78"/>
      <c r="D25" s="83">
        <f>VLOOKUP(A25,'OA List'!B:L,11,FALSE)</f>
        <v>45478</v>
      </c>
      <c r="E25" s="87">
        <f t="shared" si="2"/>
        <v>45482</v>
      </c>
      <c r="F25" s="79">
        <f>VLOOKUP(A25,'OA List'!B:N,13,FALSE)</f>
        <v>5</v>
      </c>
      <c r="G25" s="80">
        <f>VLOOKUP(A25,'OA List'!B:I,8,)</f>
        <v>0</v>
      </c>
      <c r="H25" s="81"/>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row>
    <row r="26" spans="1:64" s="77" customFormat="1" ht="18.75" x14ac:dyDescent="0.25">
      <c r="A26" s="76" t="s">
        <v>261</v>
      </c>
      <c r="B26" s="77" t="str">
        <f>'OA List'!D19</f>
        <v>Medium</v>
      </c>
      <c r="C26" s="78"/>
      <c r="D26" s="83">
        <f>VLOOKUP(A26,'OA List'!B:L,11,FALSE)</f>
        <v>45484</v>
      </c>
      <c r="E26" s="87">
        <f t="shared" si="2"/>
        <v>45513</v>
      </c>
      <c r="F26" s="79">
        <f>VLOOKUP(A26,'OA List'!B:N,13,FALSE)</f>
        <v>30</v>
      </c>
      <c r="G26" s="80">
        <f>VLOOKUP(A26,'OA List'!B:I,8,)</f>
        <v>0.2</v>
      </c>
      <c r="H26" s="81"/>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row>
    <row r="27" spans="1:64" s="77" customFormat="1" ht="18.75" x14ac:dyDescent="0.25">
      <c r="A27" s="76" t="s">
        <v>52</v>
      </c>
      <c r="B27" s="77" t="str">
        <f>'OA List'!D20</f>
        <v>Medium</v>
      </c>
      <c r="C27" s="78"/>
      <c r="D27" s="83">
        <f>VLOOKUP(A27,'OA List'!B:L,11,FALSE)</f>
        <v>45515</v>
      </c>
      <c r="E27" s="87">
        <f t="shared" si="2"/>
        <v>45533</v>
      </c>
      <c r="F27" s="79">
        <f>VLOOKUP(A27,'OA List'!B:N,13,FALSE)</f>
        <v>19</v>
      </c>
      <c r="G27" s="80">
        <f>VLOOKUP(A27,'OA List'!B:I,8,)</f>
        <v>0</v>
      </c>
      <c r="H27" s="81"/>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row>
    <row r="28" spans="1:64" s="77" customFormat="1" ht="18.75" x14ac:dyDescent="0.25">
      <c r="A28" s="76" t="s">
        <v>348</v>
      </c>
      <c r="B28" s="77" t="str">
        <f>'OA List'!D21</f>
        <v>Medium</v>
      </c>
      <c r="C28" s="78"/>
      <c r="D28" s="83">
        <f>VLOOKUP(A28,'OA List'!B:L,11,FALSE)</f>
        <v>45535</v>
      </c>
      <c r="E28" s="87">
        <f t="shared" si="2"/>
        <v>45539</v>
      </c>
      <c r="F28" s="79">
        <f>VLOOKUP(A28,'OA List'!B:N,13,FALSE)</f>
        <v>5</v>
      </c>
      <c r="G28" s="80">
        <f>VLOOKUP(A28,'OA List'!B:I,8,)</f>
        <v>0</v>
      </c>
      <c r="H28" s="81"/>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row>
    <row r="29" spans="1:64" s="77" customFormat="1" ht="24" x14ac:dyDescent="0.25">
      <c r="A29" s="76" t="s">
        <v>54</v>
      </c>
      <c r="B29" s="77" t="str">
        <f>'OA List'!D22</f>
        <v>Medium</v>
      </c>
      <c r="C29" s="78"/>
      <c r="D29" s="83">
        <f>VLOOKUP(A29,'OA List'!B:L,11,FALSE)</f>
        <v>45541</v>
      </c>
      <c r="E29" s="87">
        <f t="shared" si="2"/>
        <v>45550</v>
      </c>
      <c r="F29" s="79">
        <f>VLOOKUP(A29,'OA List'!B:N,13,FALSE)</f>
        <v>10</v>
      </c>
      <c r="G29" s="80">
        <f>VLOOKUP(A29,'OA List'!B:I,8,)</f>
        <v>0</v>
      </c>
      <c r="H29" s="81"/>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row>
    <row r="30" spans="1:64" s="77" customFormat="1" ht="18.75" x14ac:dyDescent="0.25">
      <c r="A30" s="76" t="s">
        <v>47</v>
      </c>
      <c r="B30" s="77" t="str">
        <f>'OA List'!D23</f>
        <v>Medium</v>
      </c>
      <c r="C30" s="78"/>
      <c r="D30" s="83">
        <f>VLOOKUP(A30,'OA List'!B:L,11,FALSE)</f>
        <v>45552</v>
      </c>
      <c r="E30" s="87">
        <f t="shared" si="2"/>
        <v>45561</v>
      </c>
      <c r="F30" s="79">
        <f>VLOOKUP(A30,'OA List'!B:N,13,FALSE)</f>
        <v>10</v>
      </c>
      <c r="G30" s="80">
        <f>VLOOKUP(A30,'OA List'!B:I,8,)</f>
        <v>0</v>
      </c>
      <c r="H30" s="81"/>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row>
    <row r="31" spans="1:64" s="77" customFormat="1" ht="18.75" x14ac:dyDescent="0.25">
      <c r="A31" s="76" t="s">
        <v>48</v>
      </c>
      <c r="B31" s="77" t="str">
        <f>'OA List'!D24</f>
        <v>Medium</v>
      </c>
      <c r="C31" s="78"/>
      <c r="D31" s="83">
        <f>VLOOKUP(A31,'OA List'!B:L,11,FALSE)</f>
        <v>45563</v>
      </c>
      <c r="E31" s="87">
        <f t="shared" si="2"/>
        <v>45566</v>
      </c>
      <c r="F31" s="79">
        <f>VLOOKUP(A31,'OA List'!B:N,13,FALSE)</f>
        <v>4</v>
      </c>
      <c r="G31" s="80">
        <f>VLOOKUP(A31,'OA List'!B:I,8,)</f>
        <v>0</v>
      </c>
      <c r="H31" s="81"/>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row>
    <row r="32" spans="1:64" s="77" customFormat="1" ht="18.75" x14ac:dyDescent="0.25">
      <c r="A32" s="76" t="s">
        <v>254</v>
      </c>
      <c r="B32" s="77" t="str">
        <f>'OA List'!D25</f>
        <v>Medium</v>
      </c>
      <c r="C32" s="78"/>
      <c r="D32" s="83">
        <f>VLOOKUP(A32,'OA List'!B:L,11,FALSE)</f>
        <v>45568</v>
      </c>
      <c r="E32" s="87">
        <f t="shared" si="2"/>
        <v>45570</v>
      </c>
      <c r="F32" s="79">
        <f>VLOOKUP(A32,'OA List'!B:N,13,FALSE)</f>
        <v>3</v>
      </c>
      <c r="G32" s="80">
        <f>VLOOKUP(A32,'OA List'!B:I,8,)</f>
        <v>0</v>
      </c>
      <c r="H32" s="81"/>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row>
    <row r="33" spans="1:64" s="77" customFormat="1" ht="18.75" x14ac:dyDescent="0.25">
      <c r="A33" s="76" t="s">
        <v>36</v>
      </c>
      <c r="B33" s="77" t="str">
        <f>'OA List'!D26</f>
        <v>Medium</v>
      </c>
      <c r="C33" s="78"/>
      <c r="D33" s="83">
        <f>VLOOKUP(A33,'OA List'!B:L,11,FALSE)</f>
        <v>45572</v>
      </c>
      <c r="E33" s="87">
        <f t="shared" si="2"/>
        <v>45575</v>
      </c>
      <c r="F33" s="79">
        <f>VLOOKUP(A33,'OA List'!B:N,13,FALSE)</f>
        <v>4</v>
      </c>
      <c r="G33" s="80">
        <f>VLOOKUP(A33,'OA List'!B:I,8,)</f>
        <v>0</v>
      </c>
      <c r="H33" s="81"/>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row>
    <row r="34" spans="1:64" s="77" customFormat="1" ht="18.75" x14ac:dyDescent="0.25">
      <c r="A34" s="76" t="s">
        <v>60</v>
      </c>
      <c r="B34" s="77" t="str">
        <f>'OA List'!D27</f>
        <v>Medium</v>
      </c>
      <c r="C34" s="78"/>
      <c r="D34" s="83">
        <f>VLOOKUP(A34,'OA List'!B:L,11,FALSE)</f>
        <v>45577</v>
      </c>
      <c r="E34" s="87">
        <f t="shared" si="2"/>
        <v>45581</v>
      </c>
      <c r="F34" s="79">
        <f>VLOOKUP(A34,'OA List'!B:N,13,FALSE)</f>
        <v>5</v>
      </c>
      <c r="G34" s="80">
        <f>VLOOKUP(A34,'OA List'!B:I,8,)</f>
        <v>0</v>
      </c>
      <c r="H34" s="81"/>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row>
    <row r="35" spans="1:64" s="77" customFormat="1" ht="18.75" x14ac:dyDescent="0.25">
      <c r="A35" s="76" t="s">
        <v>38</v>
      </c>
      <c r="B35" s="77" t="str">
        <f>'OA List'!D28</f>
        <v>Medium</v>
      </c>
      <c r="C35" s="78"/>
      <c r="D35" s="83">
        <f>VLOOKUP(A35,'OA List'!B:L,11,FALSE)</f>
        <v>45583</v>
      </c>
      <c r="E35" s="87">
        <f t="shared" si="2"/>
        <v>45586</v>
      </c>
      <c r="F35" s="79">
        <f>VLOOKUP(A35,'OA List'!B:N,13,FALSE)</f>
        <v>4</v>
      </c>
      <c r="G35" s="80">
        <f>VLOOKUP(A35,'OA List'!B:I,8,)</f>
        <v>0</v>
      </c>
      <c r="H35" s="81"/>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row>
    <row r="36" spans="1:64" s="77" customFormat="1" ht="24" x14ac:dyDescent="0.25">
      <c r="A36" s="76" t="s">
        <v>61</v>
      </c>
      <c r="B36" s="77" t="str">
        <f>'OA List'!D29</f>
        <v>Medium</v>
      </c>
      <c r="C36" s="78"/>
      <c r="D36" s="83">
        <f>VLOOKUP(A36,'OA List'!B:L,11,FALSE)</f>
        <v>45588</v>
      </c>
      <c r="E36" s="87">
        <f t="shared" si="2"/>
        <v>45592</v>
      </c>
      <c r="F36" s="79">
        <f>VLOOKUP(A36,'OA List'!B:N,13,FALSE)</f>
        <v>5</v>
      </c>
      <c r="G36" s="80">
        <f>VLOOKUP(A36,'OA List'!B:I,8,)</f>
        <v>0</v>
      </c>
      <c r="H36" s="81"/>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row>
    <row r="37" spans="1:64" s="77" customFormat="1" ht="18.75" x14ac:dyDescent="0.25">
      <c r="A37" s="76" t="s">
        <v>63</v>
      </c>
      <c r="B37" s="77" t="str">
        <f>'OA List'!D30</f>
        <v>Medium</v>
      </c>
      <c r="C37" s="78"/>
      <c r="D37" s="83">
        <f>VLOOKUP(A37,'OA List'!B:L,11,FALSE)</f>
        <v>45593</v>
      </c>
      <c r="E37" s="87">
        <f t="shared" si="2"/>
        <v>45610</v>
      </c>
      <c r="F37" s="79">
        <f>VLOOKUP(A37,'OA List'!B:N,13,FALSE)</f>
        <v>18</v>
      </c>
      <c r="G37" s="80">
        <f>VLOOKUP(A37,'OA List'!B:I,8,)</f>
        <v>0.2</v>
      </c>
      <c r="H37" s="81"/>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row>
    <row r="38" spans="1:64" s="77" customFormat="1" ht="24" x14ac:dyDescent="0.25">
      <c r="A38" s="76" t="s">
        <v>19</v>
      </c>
      <c r="B38" s="77" t="str">
        <f>'OA List'!D31</f>
        <v>Medium</v>
      </c>
      <c r="C38" s="78"/>
      <c r="D38" s="83">
        <f>VLOOKUP(A38,'OA List'!B:L,11,FALSE)</f>
        <v>45612</v>
      </c>
      <c r="E38" s="87">
        <f t="shared" si="2"/>
        <v>45615</v>
      </c>
      <c r="F38" s="79">
        <f>VLOOKUP(A38,'OA List'!B:N,13,FALSE)</f>
        <v>4</v>
      </c>
      <c r="G38" s="80">
        <f>VLOOKUP(A38,'OA List'!B:I,8,)</f>
        <v>0</v>
      </c>
      <c r="H38" s="81"/>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row>
    <row r="39" spans="1:64" s="77" customFormat="1" ht="18.75" x14ac:dyDescent="0.25">
      <c r="A39" s="76" t="s">
        <v>66</v>
      </c>
      <c r="B39" s="77" t="str">
        <f>'OA List'!D32</f>
        <v>Medium</v>
      </c>
      <c r="C39" s="78"/>
      <c r="D39" s="83">
        <f>VLOOKUP(A39,'OA List'!B:L,11,FALSE)</f>
        <v>45617</v>
      </c>
      <c r="E39" s="87">
        <f t="shared" si="2"/>
        <v>45622</v>
      </c>
      <c r="F39" s="79">
        <f>VLOOKUP(A39,'OA List'!B:N,13,FALSE)</f>
        <v>6</v>
      </c>
      <c r="G39" s="80">
        <f>VLOOKUP(A39,'OA List'!B:I,8,)</f>
        <v>0</v>
      </c>
      <c r="H39" s="81"/>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row>
    <row r="40" spans="1:64" s="77" customFormat="1" ht="18.75" x14ac:dyDescent="0.25">
      <c r="A40" s="76" t="s">
        <v>24</v>
      </c>
      <c r="B40" s="77" t="str">
        <f>'OA List'!D33</f>
        <v>Medium</v>
      </c>
      <c r="C40" s="78"/>
      <c r="D40" s="83">
        <f>VLOOKUP(A40,'OA List'!B:L,11,FALSE)</f>
        <v>45624</v>
      </c>
      <c r="E40" s="87">
        <f t="shared" si="2"/>
        <v>45640</v>
      </c>
      <c r="F40" s="79">
        <f>VLOOKUP(A40,'OA List'!B:N,13,FALSE)</f>
        <v>17</v>
      </c>
      <c r="G40" s="80">
        <f>VLOOKUP(A40,'OA List'!B:I,8,)</f>
        <v>0</v>
      </c>
      <c r="H40" s="81"/>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row>
    <row r="41" spans="1:64" s="77" customFormat="1" ht="18.75" x14ac:dyDescent="0.25">
      <c r="A41" s="76" t="s">
        <v>31</v>
      </c>
      <c r="B41" s="77" t="str">
        <f>'OA List'!D34</f>
        <v>Medium</v>
      </c>
      <c r="C41" s="78"/>
      <c r="D41" s="83">
        <f>VLOOKUP(A41,'OA List'!B:L,11,FALSE)</f>
        <v>45642</v>
      </c>
      <c r="E41" s="87">
        <f t="shared" si="2"/>
        <v>45645</v>
      </c>
      <c r="F41" s="79">
        <f>VLOOKUP(A41,'OA List'!B:N,13,FALSE)</f>
        <v>4</v>
      </c>
      <c r="G41" s="80">
        <f>VLOOKUP(A41,'OA List'!B:I,8,)</f>
        <v>0</v>
      </c>
      <c r="H41" s="81"/>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row>
    <row r="42" spans="1:64" s="77" customFormat="1" ht="18.75" x14ac:dyDescent="0.25">
      <c r="A42" s="76" t="s">
        <v>349</v>
      </c>
      <c r="B42" s="77" t="str">
        <f>'OA List'!D35</f>
        <v>Medium</v>
      </c>
      <c r="C42" s="78"/>
      <c r="D42" s="83">
        <f>VLOOKUP(A42,'OA List'!B:L,11,FALSE)</f>
        <v>45647</v>
      </c>
      <c r="E42" s="87">
        <f t="shared" si="2"/>
        <v>45653</v>
      </c>
      <c r="F42" s="79">
        <f>VLOOKUP(A42,'OA List'!B:N,13,FALSE)</f>
        <v>7</v>
      </c>
      <c r="G42" s="80">
        <f>VLOOKUP(A42,'OA List'!B:I,8,)</f>
        <v>0</v>
      </c>
      <c r="H42" s="81"/>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row>
    <row r="43" spans="1:64" s="77" customFormat="1" ht="18.75" x14ac:dyDescent="0.25">
      <c r="A43" s="76" t="s">
        <v>72</v>
      </c>
      <c r="B43" s="77" t="str">
        <f>'OA List'!D36</f>
        <v>Medium</v>
      </c>
      <c r="C43" s="78"/>
      <c r="D43" s="83">
        <f>VLOOKUP(A43,'OA List'!B:L,11,FALSE)</f>
        <v>45655</v>
      </c>
      <c r="E43" s="87">
        <f t="shared" si="2"/>
        <v>45702</v>
      </c>
      <c r="F43" s="79">
        <f>VLOOKUP(A43,'OA List'!B:N,13,FALSE)</f>
        <v>48</v>
      </c>
      <c r="G43" s="80">
        <f>VLOOKUP(A43,'OA List'!B:I,8,)</f>
        <v>0</v>
      </c>
      <c r="H43" s="81"/>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row>
    <row r="44" spans="1:64" s="77" customFormat="1" ht="18.75" x14ac:dyDescent="0.25">
      <c r="A44" s="76" t="s">
        <v>2</v>
      </c>
      <c r="B44" s="77" t="str">
        <f>'OA List'!D37</f>
        <v>Medium</v>
      </c>
      <c r="C44" s="78"/>
      <c r="D44" s="83">
        <f>VLOOKUP(A44,'OA List'!B:L,11,FALSE)</f>
        <v>45704</v>
      </c>
      <c r="E44" s="87">
        <f t="shared" si="2"/>
        <v>45708</v>
      </c>
      <c r="F44" s="79">
        <f>VLOOKUP(A44,'OA List'!B:N,13,FALSE)</f>
        <v>5</v>
      </c>
      <c r="G44" s="80">
        <f>VLOOKUP(A44,'OA List'!B:I,8,)</f>
        <v>0</v>
      </c>
      <c r="H44" s="81"/>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row>
    <row r="45" spans="1:64" s="77" customFormat="1" ht="18.75" x14ac:dyDescent="0.25">
      <c r="A45" s="76" t="s">
        <v>4</v>
      </c>
      <c r="B45" s="77" t="str">
        <f>'OA List'!D38</f>
        <v>Medium</v>
      </c>
      <c r="C45" s="78"/>
      <c r="D45" s="83">
        <f>VLOOKUP(A45,'OA List'!B:L,11,FALSE)</f>
        <v>45710</v>
      </c>
      <c r="E45" s="87">
        <f t="shared" si="2"/>
        <v>45715</v>
      </c>
      <c r="F45" s="79">
        <f>VLOOKUP(A45,'OA List'!B:N,13,FALSE)</f>
        <v>6</v>
      </c>
      <c r="G45" s="80">
        <f>VLOOKUP(A45,'OA List'!B:I,8,)</f>
        <v>0</v>
      </c>
      <c r="H45" s="81"/>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row>
    <row r="46" spans="1:64" s="77" customFormat="1" ht="18.75" x14ac:dyDescent="0.25">
      <c r="A46" s="76" t="s">
        <v>74</v>
      </c>
      <c r="B46" s="77" t="str">
        <f>'OA List'!D39</f>
        <v>Medium</v>
      </c>
      <c r="C46" s="78"/>
      <c r="D46" s="83">
        <f>VLOOKUP(A46,'OA List'!B:L,11,FALSE)</f>
        <v>45717</v>
      </c>
      <c r="E46" s="87">
        <f t="shared" si="2"/>
        <v>45725</v>
      </c>
      <c r="F46" s="79">
        <f>VLOOKUP(A46,'OA List'!B:N,13,FALSE)</f>
        <v>9</v>
      </c>
      <c r="G46" s="80">
        <f>VLOOKUP(A46,'OA List'!B:I,8,)</f>
        <v>0</v>
      </c>
      <c r="H46" s="81"/>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row>
    <row r="47" spans="1:64" s="77" customFormat="1" ht="18.75" x14ac:dyDescent="0.25">
      <c r="A47" s="76" t="s">
        <v>10</v>
      </c>
      <c r="B47" s="77" t="str">
        <f>'OA List'!D40</f>
        <v>Medium</v>
      </c>
      <c r="C47" s="78"/>
      <c r="D47" s="83">
        <f>VLOOKUP(A47,'OA List'!B:L,11,FALSE)</f>
        <v>45727</v>
      </c>
      <c r="E47" s="87">
        <f t="shared" si="2"/>
        <v>45736</v>
      </c>
      <c r="F47" s="79">
        <f>VLOOKUP(A47,'OA List'!B:N,13,FALSE)</f>
        <v>10</v>
      </c>
      <c r="G47" s="80">
        <f>VLOOKUP(A47,'OA List'!B:I,8,)</f>
        <v>0</v>
      </c>
      <c r="H47" s="81"/>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row>
    <row r="48" spans="1:64" s="77" customFormat="1" ht="18.75" x14ac:dyDescent="0.25">
      <c r="A48" s="76" t="s">
        <v>130</v>
      </c>
      <c r="B48" s="77" t="str">
        <f>'OA List'!D41</f>
        <v>Low</v>
      </c>
      <c r="C48" s="78"/>
      <c r="D48" s="83">
        <f>VLOOKUP(A48,'OA List'!B:L,11,FALSE)</f>
        <v>45738</v>
      </c>
      <c r="E48" s="87">
        <f t="shared" si="2"/>
        <v>45742</v>
      </c>
      <c r="F48" s="79">
        <f>VLOOKUP(A48,'OA List'!B:N,13,FALSE)</f>
        <v>5</v>
      </c>
      <c r="G48" s="80">
        <f>VLOOKUP(A48,'OA List'!B:I,8,)</f>
        <v>0</v>
      </c>
      <c r="H48" s="81"/>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row>
    <row r="49" spans="1:64" s="77" customFormat="1" ht="18.75" x14ac:dyDescent="0.25">
      <c r="A49" s="76" t="s">
        <v>132</v>
      </c>
      <c r="B49" s="77" t="str">
        <f>'OA List'!D42</f>
        <v>Low</v>
      </c>
      <c r="C49" s="78"/>
      <c r="D49" s="83">
        <f>VLOOKUP(A49,'OA List'!B:L,11,FALSE)</f>
        <v>45744</v>
      </c>
      <c r="E49" s="87">
        <f t="shared" si="2"/>
        <v>45752</v>
      </c>
      <c r="F49" s="79">
        <f>VLOOKUP(A49,'OA List'!B:N,13,FALSE)</f>
        <v>9</v>
      </c>
      <c r="G49" s="80">
        <f>VLOOKUP(A49,'OA List'!B:I,8,)</f>
        <v>0</v>
      </c>
      <c r="H49" s="81"/>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row>
    <row r="50" spans="1:64" s="77" customFormat="1" ht="18.75" x14ac:dyDescent="0.25">
      <c r="A50" s="76" t="s">
        <v>53</v>
      </c>
      <c r="B50" s="77" t="str">
        <f>'OA List'!D43</f>
        <v>Low</v>
      </c>
      <c r="C50" s="78"/>
      <c r="D50" s="83">
        <f>VLOOKUP(A50,'OA List'!B:L,11,FALSE)</f>
        <v>45754</v>
      </c>
      <c r="E50" s="87">
        <f t="shared" si="2"/>
        <v>45760</v>
      </c>
      <c r="F50" s="79">
        <f>VLOOKUP(A50,'OA List'!B:N,13,FALSE)</f>
        <v>7</v>
      </c>
      <c r="G50" s="80">
        <f>VLOOKUP(A50,'OA List'!B:I,8,)</f>
        <v>0</v>
      </c>
      <c r="H50" s="81"/>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row>
    <row r="51" spans="1:64" s="77" customFormat="1" ht="18.75" x14ac:dyDescent="0.25">
      <c r="A51" s="76" t="s">
        <v>46</v>
      </c>
      <c r="B51" s="77" t="str">
        <f>'OA List'!D44</f>
        <v>Low</v>
      </c>
      <c r="C51" s="78"/>
      <c r="D51" s="83">
        <f>VLOOKUP(A51,'OA List'!B:L,11,FALSE)</f>
        <v>45762</v>
      </c>
      <c r="E51" s="87">
        <f t="shared" si="2"/>
        <v>45764</v>
      </c>
      <c r="F51" s="79">
        <f>VLOOKUP(A51,'OA List'!B:N,13,FALSE)</f>
        <v>3</v>
      </c>
      <c r="G51" s="80">
        <f>VLOOKUP(A51,'OA List'!B:I,8,)</f>
        <v>0</v>
      </c>
      <c r="H51" s="81"/>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row>
    <row r="52" spans="1:64" s="77" customFormat="1" ht="24" x14ac:dyDescent="0.25">
      <c r="A52" s="76" t="s">
        <v>40</v>
      </c>
      <c r="B52" s="77" t="str">
        <f>'OA List'!D45</f>
        <v>Low</v>
      </c>
      <c r="C52" s="78"/>
      <c r="D52" s="83">
        <f>VLOOKUP(A52,'OA List'!B:L,11,FALSE)</f>
        <v>45766</v>
      </c>
      <c r="E52" s="87">
        <f t="shared" si="2"/>
        <v>45772</v>
      </c>
      <c r="F52" s="79">
        <f>VLOOKUP(A52,'OA List'!B:N,13,FALSE)</f>
        <v>7</v>
      </c>
      <c r="G52" s="80">
        <f>VLOOKUP(A52,'OA List'!B:I,8,)</f>
        <v>0</v>
      </c>
      <c r="H52" s="81"/>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row>
    <row r="53" spans="1:64" s="77" customFormat="1" ht="18.75" x14ac:dyDescent="0.25">
      <c r="A53" s="76" t="s">
        <v>64</v>
      </c>
      <c r="B53" s="77" t="str">
        <f>'OA List'!D46</f>
        <v>Low</v>
      </c>
      <c r="C53" s="78"/>
      <c r="D53" s="83">
        <f>VLOOKUP(A53,'OA List'!B:L,11,FALSE)</f>
        <v>45774</v>
      </c>
      <c r="E53" s="87">
        <f t="shared" si="2"/>
        <v>45780</v>
      </c>
      <c r="F53" s="79">
        <f>VLOOKUP(A53,'OA List'!B:N,13,FALSE)</f>
        <v>7</v>
      </c>
      <c r="G53" s="80">
        <f>VLOOKUP(A53,'OA List'!B:I,8,)</f>
        <v>0</v>
      </c>
      <c r="H53" s="81"/>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row>
    <row r="54" spans="1:64" s="77" customFormat="1" ht="18.75" x14ac:dyDescent="0.25">
      <c r="A54" s="76" t="s">
        <v>65</v>
      </c>
      <c r="B54" s="77" t="str">
        <f>'OA List'!D47</f>
        <v>Low</v>
      </c>
      <c r="C54" s="78"/>
      <c r="D54" s="83">
        <f>VLOOKUP(A54,'OA List'!B:L,11,FALSE)</f>
        <v>45782</v>
      </c>
      <c r="E54" s="87">
        <f t="shared" si="2"/>
        <v>45791</v>
      </c>
      <c r="F54" s="79">
        <f>VLOOKUP(A54,'OA List'!B:N,13,FALSE)</f>
        <v>10</v>
      </c>
      <c r="G54" s="80">
        <f>VLOOKUP(A54,'OA List'!B:I,8,)</f>
        <v>0</v>
      </c>
      <c r="H54" s="81"/>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row>
    <row r="55" spans="1:64" s="77" customFormat="1" ht="18.75" x14ac:dyDescent="0.25">
      <c r="A55" s="76" t="s">
        <v>14</v>
      </c>
      <c r="B55" s="77" t="str">
        <f>'OA List'!D48</f>
        <v>Low</v>
      </c>
      <c r="C55" s="78"/>
      <c r="D55" s="83">
        <f>VLOOKUP(A55,'OA List'!B:L,11,FALSE)</f>
        <v>45793</v>
      </c>
      <c r="E55" s="87">
        <f t="shared" si="2"/>
        <v>45797</v>
      </c>
      <c r="F55" s="79">
        <f>VLOOKUP(A55,'OA List'!B:N,13,FALSE)</f>
        <v>5</v>
      </c>
      <c r="G55" s="80">
        <f>VLOOKUP(A55,'OA List'!B:I,8,)</f>
        <v>0</v>
      </c>
      <c r="H55" s="81"/>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row>
    <row r="56" spans="1:64" s="77" customFormat="1" ht="24" x14ac:dyDescent="0.25">
      <c r="A56" s="76" t="s">
        <v>17</v>
      </c>
      <c r="B56" s="77" t="str">
        <f>'OA List'!D49</f>
        <v>Low</v>
      </c>
      <c r="C56" s="78"/>
      <c r="D56" s="83">
        <f>VLOOKUP(A56,'OA List'!B:L,11,FALSE)</f>
        <v>45799</v>
      </c>
      <c r="E56" s="87">
        <f t="shared" si="2"/>
        <v>45805</v>
      </c>
      <c r="F56" s="79">
        <f>VLOOKUP(A56,'OA List'!B:N,13,FALSE)</f>
        <v>7</v>
      </c>
      <c r="G56" s="80">
        <f>VLOOKUP(A56,'OA List'!B:I,8,)</f>
        <v>0</v>
      </c>
      <c r="H56" s="81"/>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row>
    <row r="57" spans="1:64" s="77" customFormat="1" ht="18.75" x14ac:dyDescent="0.25">
      <c r="A57" s="76" t="s">
        <v>21</v>
      </c>
      <c r="B57" s="77" t="str">
        <f>'OA List'!D50</f>
        <v>Low</v>
      </c>
      <c r="C57" s="78"/>
      <c r="D57" s="83">
        <f>VLOOKUP(A57,'OA List'!B:L,11,FALSE)</f>
        <v>45807</v>
      </c>
      <c r="E57" s="87">
        <f t="shared" si="2"/>
        <v>45813</v>
      </c>
      <c r="F57" s="79">
        <f>VLOOKUP(A57,'OA List'!B:N,13,FALSE)</f>
        <v>7</v>
      </c>
      <c r="G57" s="80">
        <f>VLOOKUP(A57,'OA List'!B:I,8,)</f>
        <v>0</v>
      </c>
      <c r="H57" s="81"/>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row>
    <row r="58" spans="1:64" s="77" customFormat="1" ht="18.75" x14ac:dyDescent="0.25">
      <c r="A58" s="76" t="s">
        <v>26</v>
      </c>
      <c r="B58" s="77" t="str">
        <f>'OA List'!D51</f>
        <v>Low</v>
      </c>
      <c r="C58" s="78"/>
      <c r="D58" s="83">
        <f>VLOOKUP(A58,'OA List'!B:L,11,FALSE)</f>
        <v>45815</v>
      </c>
      <c r="E58" s="87">
        <f t="shared" si="2"/>
        <v>45820</v>
      </c>
      <c r="F58" s="79">
        <f>VLOOKUP(A58,'OA List'!B:N,13,FALSE)</f>
        <v>6</v>
      </c>
      <c r="G58" s="80">
        <f>VLOOKUP(A58,'OA List'!B:I,8,)</f>
        <v>0</v>
      </c>
      <c r="H58" s="81"/>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row>
    <row r="59" spans="1:64" s="77" customFormat="1" ht="18.75" x14ac:dyDescent="0.25">
      <c r="A59" s="76" t="s">
        <v>29</v>
      </c>
      <c r="B59" s="77" t="str">
        <f>'OA List'!D52</f>
        <v>Low</v>
      </c>
      <c r="C59" s="78"/>
      <c r="D59" s="83">
        <f>VLOOKUP(A59,'OA List'!B:L,11,FALSE)</f>
        <v>45822</v>
      </c>
      <c r="E59" s="87">
        <f t="shared" si="2"/>
        <v>45830</v>
      </c>
      <c r="F59" s="79">
        <f>VLOOKUP(A59,'OA List'!B:N,13,FALSE)</f>
        <v>9</v>
      </c>
      <c r="G59" s="80">
        <f>VLOOKUP(A59,'OA List'!B:I,8,)</f>
        <v>0.25</v>
      </c>
      <c r="H59" s="81"/>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row>
    <row r="60" spans="1:64" s="77" customFormat="1" ht="18.75" x14ac:dyDescent="0.25">
      <c r="A60" s="76" t="s">
        <v>30</v>
      </c>
      <c r="B60" s="77" t="str">
        <f>'OA List'!D53</f>
        <v>Low</v>
      </c>
      <c r="C60" s="78"/>
      <c r="D60" s="83">
        <f>VLOOKUP(A60,'OA List'!B:L,11,FALSE)</f>
        <v>45832</v>
      </c>
      <c r="E60" s="87">
        <f t="shared" si="2"/>
        <v>45841</v>
      </c>
      <c r="F60" s="79">
        <f>VLOOKUP(A60,'OA List'!B:N,13,FALSE)</f>
        <v>10</v>
      </c>
      <c r="G60" s="80">
        <f>VLOOKUP(A60,'OA List'!B:I,8,)</f>
        <v>0</v>
      </c>
      <c r="H60" s="81"/>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row>
    <row r="61" spans="1:64" s="77" customFormat="1" ht="18.75" x14ac:dyDescent="0.25">
      <c r="A61" s="76" t="s">
        <v>44</v>
      </c>
      <c r="B61" s="77" t="str">
        <f>'OA List'!D54</f>
        <v>Low</v>
      </c>
      <c r="C61" s="78"/>
      <c r="D61" s="83">
        <f>VLOOKUP(A61,'OA List'!B:L,11,FALSE)</f>
        <v>45843</v>
      </c>
      <c r="E61" s="87">
        <f t="shared" si="2"/>
        <v>45846</v>
      </c>
      <c r="F61" s="79">
        <f>VLOOKUP(A61,'OA List'!B:N,13,FALSE)</f>
        <v>4</v>
      </c>
      <c r="G61" s="80">
        <f>VLOOKUP(A61,'OA List'!B:I,8,)</f>
        <v>0</v>
      </c>
      <c r="H61" s="81"/>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row>
    <row r="62" spans="1:64" s="77" customFormat="1" ht="18.75" x14ac:dyDescent="0.25">
      <c r="A62" s="76" t="s">
        <v>6</v>
      </c>
      <c r="B62" s="77" t="str">
        <f>'OA List'!D55</f>
        <v>Low</v>
      </c>
      <c r="C62" s="78"/>
      <c r="D62" s="83">
        <f>VLOOKUP(A62,'OA List'!B:L,11,FALSE)</f>
        <v>45848</v>
      </c>
      <c r="E62" s="87">
        <f t="shared" si="2"/>
        <v>45850</v>
      </c>
      <c r="F62" s="79">
        <f>VLOOKUP(A62,'OA List'!B:N,13,FALSE)</f>
        <v>3</v>
      </c>
      <c r="G62" s="80">
        <f>VLOOKUP(A62,'OA List'!B:I,8,)</f>
        <v>0</v>
      </c>
      <c r="H62" s="81"/>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row>
    <row r="63" spans="1:64" s="77" customFormat="1" ht="18.75" x14ac:dyDescent="0.25">
      <c r="A63" s="76" t="s">
        <v>8</v>
      </c>
      <c r="B63" s="77" t="str">
        <f>'OA List'!D56</f>
        <v>Low</v>
      </c>
      <c r="C63" s="78"/>
      <c r="D63" s="83">
        <f>VLOOKUP(A63,'OA List'!B:L,11,FALSE)</f>
        <v>45852</v>
      </c>
      <c r="E63" s="87">
        <f t="shared" si="2"/>
        <v>45856</v>
      </c>
      <c r="F63" s="79">
        <f>VLOOKUP(A63,'OA List'!B:N,13,FALSE)</f>
        <v>5</v>
      </c>
      <c r="G63" s="80">
        <f>VLOOKUP(A63,'OA List'!B:I,8,)</f>
        <v>0</v>
      </c>
      <c r="H63" s="81"/>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row>
    <row r="64" spans="1:64" s="77" customFormat="1" ht="18.75" x14ac:dyDescent="0.25">
      <c r="A64" s="76" t="s">
        <v>73</v>
      </c>
      <c r="B64" s="77" t="str">
        <f>'OA List'!D57</f>
        <v>Low</v>
      </c>
      <c r="C64" s="78"/>
      <c r="D64" s="83">
        <f>VLOOKUP(A64,'OA List'!B:L,11,FALSE)</f>
        <v>45858</v>
      </c>
      <c r="E64" s="87">
        <f t="shared" si="2"/>
        <v>45899</v>
      </c>
      <c r="F64" s="79">
        <f>VLOOKUP(A64,'OA List'!B:N,13,FALSE)</f>
        <v>42</v>
      </c>
      <c r="G64" s="80">
        <f>VLOOKUP(A64,'OA List'!B:I,8,)</f>
        <v>0</v>
      </c>
      <c r="H64" s="81"/>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row>
    <row r="65" spans="1:64" s="77" customFormat="1" ht="18.75" x14ac:dyDescent="0.25">
      <c r="A65" s="76" t="s">
        <v>312</v>
      </c>
      <c r="B65" s="77" t="str">
        <f>'OA List'!D58</f>
        <v>Low</v>
      </c>
      <c r="C65" s="78"/>
      <c r="D65" s="83">
        <f>VLOOKUP(A65,'OA List'!B:L,11,FALSE)</f>
        <v>45901</v>
      </c>
      <c r="E65" s="87">
        <f t="shared" si="2"/>
        <v>45914</v>
      </c>
      <c r="F65" s="79">
        <f>VLOOKUP(A65,'OA List'!B:N,13,FALSE)</f>
        <v>14</v>
      </c>
      <c r="G65" s="80">
        <f>VLOOKUP(A65,'OA List'!B:I,8,)</f>
        <v>0</v>
      </c>
      <c r="H65" s="81"/>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row>
    <row r="66" spans="1:64" s="77" customFormat="1" ht="18.75" x14ac:dyDescent="0.25">
      <c r="A66" s="76" t="s">
        <v>315</v>
      </c>
      <c r="B66" s="77" t="str">
        <f>'OA List'!D59</f>
        <v>Low</v>
      </c>
      <c r="C66" s="78"/>
      <c r="D66" s="83">
        <f>VLOOKUP(A66,'OA List'!B:L,11,FALSE)</f>
        <v>45916</v>
      </c>
      <c r="E66" s="87">
        <f t="shared" si="2"/>
        <v>45921</v>
      </c>
      <c r="F66" s="79">
        <f>VLOOKUP(A66,'OA List'!B:N,13,FALSE)</f>
        <v>6</v>
      </c>
      <c r="G66" s="80">
        <f>VLOOKUP(A66,'OA List'!B:I,8,)</f>
        <v>0</v>
      </c>
      <c r="H66" s="81"/>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row>
    <row r="67" spans="1:64" s="77" customFormat="1" ht="18.75" x14ac:dyDescent="0.25">
      <c r="A67" s="76" t="s">
        <v>316</v>
      </c>
      <c r="B67" s="77" t="str">
        <f>'OA List'!D60</f>
        <v>High</v>
      </c>
      <c r="C67" s="78"/>
      <c r="D67" s="83">
        <f>VLOOKUP(A67,'OA List'!B:L,11,FALSE)</f>
        <v>45398</v>
      </c>
      <c r="E67" s="87">
        <f t="shared" si="2"/>
        <v>45401</v>
      </c>
      <c r="F67" s="79">
        <f>VLOOKUP(A67,'OA List'!B:N,13,FALSE)</f>
        <v>4</v>
      </c>
      <c r="G67" s="80">
        <f>VLOOKUP(A67,'OA List'!B:I,8,)</f>
        <v>1</v>
      </c>
      <c r="H67" s="81"/>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row>
    <row r="68" spans="1:64" s="77" customFormat="1" ht="18.75" x14ac:dyDescent="0.25">
      <c r="A68" s="76" t="s">
        <v>317</v>
      </c>
      <c r="B68" s="77" t="str">
        <f>'OA List'!D61</f>
        <v>High</v>
      </c>
      <c r="C68" s="78"/>
      <c r="D68" s="83">
        <f>VLOOKUP(A68,'OA List'!B:L,11,FALSE)</f>
        <v>45916</v>
      </c>
      <c r="E68" s="87">
        <f t="shared" si="2"/>
        <v>45919</v>
      </c>
      <c r="F68" s="79">
        <f>VLOOKUP(A68,'OA List'!B:N,13,FALSE)</f>
        <v>4</v>
      </c>
      <c r="G68" s="80">
        <f>VLOOKUP(A68,'OA List'!B:I,8,)</f>
        <v>0.2</v>
      </c>
      <c r="H68" s="81"/>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row>
    <row r="69" spans="1:64" s="77" customFormat="1" ht="18.75" x14ac:dyDescent="0.25">
      <c r="A69" s="76" t="s">
        <v>318</v>
      </c>
      <c r="B69" s="77" t="str">
        <f>'OA List'!D62</f>
        <v>High</v>
      </c>
      <c r="C69" s="78"/>
      <c r="D69" s="83">
        <f>VLOOKUP(A69,'OA List'!B:L,11,FALSE)</f>
        <v>45920</v>
      </c>
      <c r="E69" s="87">
        <f t="shared" si="2"/>
        <v>45924</v>
      </c>
      <c r="F69" s="79">
        <f>VLOOKUP(A69,'OA List'!B:N,13,FALSE)</f>
        <v>5</v>
      </c>
      <c r="G69" s="80">
        <f>VLOOKUP(A69,'OA List'!B:I,8,)</f>
        <v>0</v>
      </c>
      <c r="H69" s="81"/>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row>
    <row r="70" spans="1:64" s="77" customFormat="1" ht="18.75" x14ac:dyDescent="0.25">
      <c r="A70" s="76" t="s">
        <v>319</v>
      </c>
      <c r="B70" s="77" t="str">
        <f>'OA List'!D63</f>
        <v>High</v>
      </c>
      <c r="C70" s="78"/>
      <c r="D70" s="83">
        <f>VLOOKUP(A70,'OA List'!B:L,11,FALSE)</f>
        <v>45292</v>
      </c>
      <c r="E70" s="87">
        <f t="shared" si="2"/>
        <v>45300</v>
      </c>
      <c r="F70" s="79">
        <f>VLOOKUP(A70,'OA List'!B:N,13,FALSE)</f>
        <v>9</v>
      </c>
      <c r="G70" s="80">
        <f>VLOOKUP(A70,'OA List'!B:I,8,)</f>
        <v>1</v>
      </c>
      <c r="H70" s="81"/>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row>
    <row r="71" spans="1:64" s="77" customFormat="1" ht="18.75" x14ac:dyDescent="0.25">
      <c r="A71" s="76" t="s">
        <v>114</v>
      </c>
      <c r="B71" s="77" t="str">
        <f>'OA List'!D64</f>
        <v>High</v>
      </c>
      <c r="C71" s="78"/>
      <c r="D71" s="83">
        <f>VLOOKUP(A71,'OA List'!B:L,11,FALSE)</f>
        <v>45301</v>
      </c>
      <c r="E71" s="87">
        <f t="shared" si="2"/>
        <v>45305</v>
      </c>
      <c r="F71" s="79">
        <f>VLOOKUP(A71,'OA List'!B:N,13,FALSE)</f>
        <v>5</v>
      </c>
      <c r="G71" s="80">
        <f>VLOOKUP(A71,'OA List'!B:I,8,)</f>
        <v>1</v>
      </c>
      <c r="H71" s="81"/>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row>
    <row r="72" spans="1:64" s="77" customFormat="1" ht="24" x14ac:dyDescent="0.25">
      <c r="A72" s="76" t="s">
        <v>115</v>
      </c>
      <c r="B72" s="77" t="str">
        <f>'OA List'!D65</f>
        <v>High</v>
      </c>
      <c r="C72" s="78"/>
      <c r="D72" s="83">
        <f>VLOOKUP(A72,'OA List'!B:L,11,FALSE)</f>
        <v>45214</v>
      </c>
      <c r="E72" s="87">
        <f t="shared" si="2"/>
        <v>45218</v>
      </c>
      <c r="F72" s="79">
        <f>VLOOKUP(A72,'OA List'!B:N,13,FALSE)</f>
        <v>5</v>
      </c>
      <c r="G72" s="80">
        <f>VLOOKUP(A72,'OA List'!B:I,8,)</f>
        <v>1</v>
      </c>
      <c r="H72" s="81"/>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row>
    <row r="73" spans="1:64" s="77" customFormat="1" ht="18.75" x14ac:dyDescent="0.25">
      <c r="A73" s="76" t="s">
        <v>116</v>
      </c>
      <c r="B73" s="77" t="str">
        <f>'OA List'!D66</f>
        <v>High</v>
      </c>
      <c r="C73" s="78"/>
      <c r="D73" s="83">
        <f>VLOOKUP(A73,'OA List'!B:L,11,FALSE)</f>
        <v>45219</v>
      </c>
      <c r="E73" s="87">
        <f t="shared" si="2"/>
        <v>45227</v>
      </c>
      <c r="F73" s="79">
        <f>VLOOKUP(A73,'OA List'!B:N,13,FALSE)</f>
        <v>9</v>
      </c>
      <c r="G73" s="80">
        <f>VLOOKUP(A73,'OA List'!B:I,8,)</f>
        <v>1</v>
      </c>
      <c r="H73" s="81"/>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row>
    <row r="74" spans="1:64" s="77" customFormat="1" ht="18.75" x14ac:dyDescent="0.25">
      <c r="A74" s="76" t="s">
        <v>117</v>
      </c>
      <c r="B74" s="77" t="str">
        <f>'OA List'!D67</f>
        <v>High</v>
      </c>
      <c r="C74" s="78"/>
      <c r="D74" s="83">
        <f>VLOOKUP(A74,'OA List'!B:L,11,FALSE)</f>
        <v>45319</v>
      </c>
      <c r="E74" s="87">
        <f t="shared" si="2"/>
        <v>45327</v>
      </c>
      <c r="F74" s="79">
        <f>VLOOKUP(A74,'OA List'!B:N,13,FALSE)</f>
        <v>9</v>
      </c>
      <c r="G74" s="80">
        <f>VLOOKUP(A74,'OA List'!B:I,8,)</f>
        <v>1</v>
      </c>
      <c r="H74" s="81"/>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row>
    <row r="75" spans="1:64" s="77" customFormat="1" ht="18.75" x14ac:dyDescent="0.25">
      <c r="A75" s="76" t="s">
        <v>175</v>
      </c>
      <c r="B75" s="77" t="str">
        <f>'OA List'!D68</f>
        <v>High</v>
      </c>
      <c r="C75" s="78"/>
      <c r="D75" s="83">
        <f>VLOOKUP(A75,'OA List'!B:L,11,FALSE)</f>
        <v>45228</v>
      </c>
      <c r="E75" s="87">
        <f t="shared" si="2"/>
        <v>45244</v>
      </c>
      <c r="F75" s="79">
        <f>VLOOKUP(A75,'OA List'!B:N,13,FALSE)</f>
        <v>17</v>
      </c>
      <c r="G75" s="80">
        <f>VLOOKUP(A75,'OA List'!B:I,8,)</f>
        <v>1</v>
      </c>
      <c r="H75" s="81"/>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row>
    <row r="76" spans="1:64" s="77" customFormat="1" ht="18.75" x14ac:dyDescent="0.25">
      <c r="A76" s="76" t="s">
        <v>118</v>
      </c>
      <c r="B76" s="77" t="str">
        <f>'OA List'!D69</f>
        <v>High</v>
      </c>
      <c r="C76" s="78"/>
      <c r="D76" s="83">
        <f>VLOOKUP(A76,'OA List'!B:L,11,FALSE)</f>
        <v>45335</v>
      </c>
      <c r="E76" s="87">
        <f t="shared" si="2"/>
        <v>45341</v>
      </c>
      <c r="F76" s="79">
        <f>VLOOKUP(A76,'OA List'!B:N,13,FALSE)</f>
        <v>7</v>
      </c>
      <c r="G76" s="80">
        <f>VLOOKUP(A76,'OA List'!B:I,8,)</f>
        <v>1</v>
      </c>
      <c r="H76" s="81"/>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row>
    <row r="77" spans="1:64" s="77" customFormat="1" ht="18.75" x14ac:dyDescent="0.25">
      <c r="A77" s="76" t="s">
        <v>144</v>
      </c>
      <c r="B77" s="77" t="str">
        <f>'OA List'!D70</f>
        <v>High</v>
      </c>
      <c r="C77" s="78"/>
      <c r="D77" s="83">
        <f>VLOOKUP(A77,'OA List'!B:L,11,FALSE)</f>
        <v>45342</v>
      </c>
      <c r="E77" s="87">
        <f t="shared" si="2"/>
        <v>45349</v>
      </c>
      <c r="F77" s="79">
        <f>VLOOKUP(A77,'OA List'!B:N,13,FALSE)</f>
        <v>8</v>
      </c>
      <c r="G77" s="80">
        <f>VLOOKUP(A77,'OA List'!B:I,8,)</f>
        <v>1</v>
      </c>
      <c r="H77" s="81"/>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row>
    <row r="78" spans="1:64" s="77" customFormat="1" ht="18.75" x14ac:dyDescent="0.25">
      <c r="A78" s="76" t="s">
        <v>139</v>
      </c>
      <c r="B78" s="77" t="str">
        <f>'OA List'!D71</f>
        <v>High</v>
      </c>
      <c r="C78" s="78"/>
      <c r="D78" s="83">
        <f>VLOOKUP(A78,'OA List'!B:L,11,FALSE)</f>
        <v>45350</v>
      </c>
      <c r="E78" s="87">
        <f t="shared" si="2"/>
        <v>45355</v>
      </c>
      <c r="F78" s="79">
        <f>VLOOKUP(A78,'OA List'!B:N,13,FALSE)</f>
        <v>6</v>
      </c>
      <c r="G78" s="80">
        <f>VLOOKUP(A78,'OA List'!B:I,8,)</f>
        <v>1</v>
      </c>
      <c r="H78" s="81"/>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row>
    <row r="79" spans="1:64" s="77" customFormat="1" ht="18.75" x14ac:dyDescent="0.25">
      <c r="A79" s="76" t="s">
        <v>151</v>
      </c>
      <c r="B79" s="77" t="str">
        <f>'OA List'!D72</f>
        <v>High</v>
      </c>
      <c r="C79" s="78"/>
      <c r="D79" s="83">
        <f>VLOOKUP(A79,'OA List'!B:L,11,FALSE)</f>
        <v>45366</v>
      </c>
      <c r="E79" s="87">
        <f t="shared" si="2"/>
        <v>45375</v>
      </c>
      <c r="F79" s="79">
        <f>VLOOKUP(A79,'OA List'!B:N,13,FALSE)</f>
        <v>10</v>
      </c>
      <c r="G79" s="80">
        <f>VLOOKUP(A79,'OA List'!B:I,8,)</f>
        <v>1</v>
      </c>
      <c r="H79" s="81"/>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row>
    <row r="80" spans="1:64" s="77" customFormat="1" ht="18.75" x14ac:dyDescent="0.25">
      <c r="A80" s="76" t="s">
        <v>112</v>
      </c>
      <c r="B80" s="77" t="str">
        <f>'OA List'!D73</f>
        <v>High</v>
      </c>
      <c r="C80" s="78"/>
      <c r="D80" s="83">
        <f>VLOOKUP(A80,'OA List'!B:L,11,FALSE)</f>
        <v>45376</v>
      </c>
      <c r="E80" s="87">
        <f t="shared" si="2"/>
        <v>45380</v>
      </c>
      <c r="F80" s="79">
        <f>VLOOKUP(A80,'OA List'!B:N,13,FALSE)</f>
        <v>5</v>
      </c>
      <c r="G80" s="80">
        <f>VLOOKUP(A80,'OA List'!B:I,8,)</f>
        <v>1</v>
      </c>
      <c r="H80" s="81"/>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row>
    <row r="81" spans="1:64" s="77" customFormat="1" ht="18.75" x14ac:dyDescent="0.25">
      <c r="A81" s="76" t="s">
        <v>113</v>
      </c>
      <c r="B81" s="77" t="str">
        <f>'OA List'!D74</f>
        <v>High</v>
      </c>
      <c r="C81" s="78"/>
      <c r="D81" s="83">
        <f>VLOOKUP(A81,'OA List'!B:L,11,FALSE)</f>
        <v>45381</v>
      </c>
      <c r="E81" s="87">
        <f t="shared" si="2"/>
        <v>45385</v>
      </c>
      <c r="F81" s="79">
        <f>VLOOKUP(A81,'OA List'!B:N,13,FALSE)</f>
        <v>5</v>
      </c>
      <c r="G81" s="80">
        <f>VLOOKUP(A81,'OA List'!B:I,8,)</f>
        <v>1</v>
      </c>
      <c r="H81" s="81"/>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row>
    <row r="82" spans="1:64" s="77" customFormat="1" ht="18.75" x14ac:dyDescent="0.25">
      <c r="A82" s="76" t="s">
        <v>28</v>
      </c>
      <c r="B82" s="77" t="str">
        <f>'OA List'!D75</f>
        <v>High</v>
      </c>
      <c r="C82" s="78"/>
      <c r="D82" s="83">
        <f>VLOOKUP(A82,'OA List'!B:L,11,FALSE)</f>
        <v>45356</v>
      </c>
      <c r="E82" s="87">
        <f t="shared" si="2"/>
        <v>45370</v>
      </c>
      <c r="F82" s="79">
        <f>VLOOKUP(A82,'OA List'!B:N,13,FALSE)</f>
        <v>15</v>
      </c>
      <c r="G82" s="80">
        <f>VLOOKUP(A82,'OA List'!B:I,8,)</f>
        <v>1</v>
      </c>
      <c r="H82" s="81"/>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row>
    <row r="83" spans="1:64" s="77" customFormat="1" ht="18.75" x14ac:dyDescent="0.25">
      <c r="A83" s="76" t="s">
        <v>71</v>
      </c>
      <c r="B83" s="77" t="str">
        <f>'OA List'!D76</f>
        <v>High</v>
      </c>
      <c r="C83" s="78"/>
      <c r="D83" s="83">
        <f>VLOOKUP(A83,'OA List'!B:L,11,FALSE)</f>
        <v>45383</v>
      </c>
      <c r="E83" s="87">
        <f t="shared" si="2"/>
        <v>45402</v>
      </c>
      <c r="F83" s="79">
        <f>VLOOKUP(A83,'OA List'!B:N,13,FALSE)</f>
        <v>20</v>
      </c>
      <c r="G83" s="80">
        <f>VLOOKUP(A83,'OA List'!B:I,8,)</f>
        <v>1</v>
      </c>
      <c r="H83" s="81"/>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row>
    <row r="84" spans="1:64" s="77" customFormat="1" ht="18.75" x14ac:dyDescent="0.25">
      <c r="A84" s="76" t="s">
        <v>327</v>
      </c>
      <c r="B84" s="77" t="str">
        <f>'OA List'!D77</f>
        <v>High</v>
      </c>
      <c r="C84" s="78"/>
      <c r="D84" s="83">
        <f>VLOOKUP(A84,'OA List'!B:L,11,FALSE)</f>
        <v>45311</v>
      </c>
      <c r="E84" s="87">
        <f t="shared" si="2"/>
        <v>45324</v>
      </c>
      <c r="F84" s="79">
        <f>VLOOKUP(A84,'OA List'!B:N,13,FALSE)</f>
        <v>14</v>
      </c>
      <c r="G84" s="80">
        <f>VLOOKUP(A84,'OA List'!B:I,8,)</f>
        <v>1</v>
      </c>
      <c r="H84" s="81"/>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row>
    <row r="85" spans="1:64" s="77" customFormat="1" ht="18.75" x14ac:dyDescent="0.25">
      <c r="A85" s="76" t="s">
        <v>328</v>
      </c>
      <c r="B85" s="77" t="str">
        <f>'OA List'!D72</f>
        <v>High</v>
      </c>
      <c r="C85" s="78"/>
      <c r="D85" s="83">
        <f>VLOOKUP(A85,'OA List'!B:L,11,FALSE)</f>
        <v>45325</v>
      </c>
      <c r="E85" s="87">
        <f t="shared" ref="E85:E87" si="3">IF(ISBLANK(D85)," - ",IF(F85=0,D85,D85+F85-1))</f>
        <v>45331</v>
      </c>
      <c r="F85" s="79">
        <f>VLOOKUP(A85,'OA List'!B:N,13,FALSE)</f>
        <v>7</v>
      </c>
      <c r="G85" s="80">
        <f>VLOOKUP(A85,'OA List'!B:I,8,)</f>
        <v>1</v>
      </c>
      <c r="H85" s="81"/>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row>
    <row r="86" spans="1:64" s="77" customFormat="1" ht="18.75" x14ac:dyDescent="0.2">
      <c r="A86" s="76" t="s">
        <v>359</v>
      </c>
      <c r="B86" s="77" t="str">
        <f>'OA List'!D73</f>
        <v>High</v>
      </c>
      <c r="C86" s="46"/>
      <c r="D86" s="83">
        <f>VLOOKUP(A86,'OA List'!B:L,11,FALSE)</f>
        <v>45428</v>
      </c>
      <c r="E86" s="87">
        <f t="shared" si="3"/>
        <v>45429</v>
      </c>
      <c r="F86" s="79">
        <f>VLOOKUP(A86,'OA List'!B:N,13,FALSE)</f>
        <v>2</v>
      </c>
      <c r="G86" s="80">
        <f>VLOOKUP(A86,'OA List'!B:I,8,)</f>
        <v>1</v>
      </c>
      <c r="H86" s="81"/>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row>
    <row r="87" spans="1:64" s="77" customFormat="1" ht="24" x14ac:dyDescent="0.2">
      <c r="A87" s="76" t="s">
        <v>355</v>
      </c>
      <c r="B87" s="77" t="str">
        <f>'OA List'!D74</f>
        <v>High</v>
      </c>
      <c r="C87" s="46"/>
      <c r="D87" s="83">
        <f>VLOOKUP(A87,'OA List'!B:L,11,FALSE)</f>
        <v>45443</v>
      </c>
      <c r="E87" s="87">
        <f t="shared" si="3"/>
        <v>45444</v>
      </c>
      <c r="F87" s="79">
        <f>VLOOKUP(A87,'OA List'!B:N,13,FALSE)</f>
        <v>2</v>
      </c>
      <c r="G87" s="80">
        <f>VLOOKUP(A87,'OA List'!B:I,8,)</f>
        <v>1</v>
      </c>
      <c r="H87" s="81"/>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c r="BL87" s="75"/>
    </row>
    <row r="88" spans="1:64" s="77" customFormat="1" ht="18.75" x14ac:dyDescent="0.2">
      <c r="A88" s="76"/>
      <c r="C88" s="46"/>
      <c r="D88" s="83"/>
      <c r="E88" s="87"/>
      <c r="F88" s="79"/>
      <c r="G88" s="80"/>
      <c r="H88" s="81"/>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c r="BL88" s="75"/>
    </row>
    <row r="89" spans="1:64" s="77" customFormat="1" ht="18.75" x14ac:dyDescent="0.2">
      <c r="A89" s="76"/>
      <c r="C89" s="46"/>
      <c r="D89" s="83"/>
      <c r="E89" s="87"/>
      <c r="F89" s="79"/>
      <c r="G89" s="80"/>
      <c r="H89" s="81"/>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row>
    <row r="90" spans="1:64" s="77" customFormat="1" ht="18.75" x14ac:dyDescent="0.2">
      <c r="A90" s="76"/>
      <c r="C90" s="46"/>
      <c r="D90" s="83"/>
      <c r="E90" s="87"/>
      <c r="F90" s="79"/>
      <c r="G90" s="80"/>
      <c r="H90" s="81"/>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row>
    <row r="91" spans="1:64" s="77" customFormat="1" ht="18.75" x14ac:dyDescent="0.2">
      <c r="A91" s="76"/>
      <c r="C91" s="46"/>
      <c r="D91" s="83"/>
      <c r="E91" s="87"/>
      <c r="F91" s="79"/>
      <c r="G91" s="80"/>
      <c r="H91" s="81"/>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row>
    <row r="92" spans="1:64" s="77" customFormat="1" ht="18.75" x14ac:dyDescent="0.2">
      <c r="A92" s="76"/>
      <c r="C92" s="46"/>
      <c r="D92" s="83"/>
      <c r="E92" s="87"/>
      <c r="F92" s="79"/>
      <c r="G92" s="80"/>
      <c r="H92" s="81"/>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c r="BL92" s="75"/>
    </row>
    <row r="93" spans="1:64" s="77" customFormat="1" ht="18.75" x14ac:dyDescent="0.2">
      <c r="A93" s="76"/>
      <c r="C93" s="46"/>
      <c r="D93" s="83"/>
      <c r="E93" s="87"/>
      <c r="F93" s="79"/>
      <c r="G93" s="80"/>
      <c r="H93" s="81"/>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c r="BL93" s="75"/>
    </row>
    <row r="94" spans="1:64" s="77" customFormat="1" ht="18.75" x14ac:dyDescent="0.2">
      <c r="A94" s="76"/>
      <c r="C94" s="46"/>
      <c r="D94" s="83"/>
      <c r="E94" s="87"/>
      <c r="F94" s="79"/>
      <c r="G94" s="80"/>
      <c r="H94" s="81"/>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row>
    <row r="95" spans="1:64" s="77" customFormat="1" ht="18.75" x14ac:dyDescent="0.2">
      <c r="A95" s="76"/>
      <c r="C95" s="46"/>
      <c r="D95" s="83"/>
      <c r="E95" s="87"/>
      <c r="F95" s="79"/>
      <c r="G95" s="80"/>
      <c r="H95" s="81"/>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row>
    <row r="96" spans="1:64" s="77" customFormat="1" ht="18.75" x14ac:dyDescent="0.2">
      <c r="A96" s="76"/>
      <c r="C96" s="46"/>
      <c r="D96" s="83"/>
      <c r="E96" s="87"/>
      <c r="F96" s="79"/>
      <c r="G96" s="80"/>
      <c r="H96" s="81"/>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c r="BL96" s="75"/>
    </row>
    <row r="97" spans="1:64" s="77" customFormat="1" ht="18.75" x14ac:dyDescent="0.2">
      <c r="A97" s="76"/>
      <c r="C97" s="46"/>
      <c r="D97" s="83"/>
      <c r="E97" s="87"/>
      <c r="F97" s="79"/>
      <c r="G97" s="80"/>
      <c r="H97" s="81"/>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row>
    <row r="98" spans="1:64" s="77" customFormat="1" ht="18.75" x14ac:dyDescent="0.2">
      <c r="A98" s="76"/>
      <c r="C98" s="46"/>
      <c r="D98" s="83"/>
      <c r="E98" s="87"/>
      <c r="F98" s="79"/>
      <c r="G98" s="80"/>
      <c r="H98" s="81"/>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row>
    <row r="99" spans="1:64" s="77" customFormat="1" ht="18.75" x14ac:dyDescent="0.2">
      <c r="A99" s="76"/>
      <c r="C99" s="46"/>
      <c r="D99" s="83"/>
      <c r="E99" s="87"/>
      <c r="F99" s="79"/>
      <c r="G99" s="80"/>
      <c r="H99" s="81"/>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c r="BL99" s="75"/>
    </row>
    <row r="100" spans="1:64" s="77" customFormat="1" ht="18.75" x14ac:dyDescent="0.25">
      <c r="A100" s="76"/>
      <c r="C100" s="78"/>
      <c r="D100" s="83"/>
      <c r="E100" s="87"/>
      <c r="F100" s="79"/>
      <c r="G100" s="80"/>
      <c r="H100" s="81"/>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c r="BL100" s="75"/>
    </row>
    <row r="101" spans="1:64" s="77" customFormat="1" ht="18.75" x14ac:dyDescent="0.25">
      <c r="A101" s="76"/>
      <c r="C101" s="78"/>
      <c r="D101" s="83"/>
      <c r="E101" s="87"/>
      <c r="F101" s="79"/>
      <c r="G101" s="80"/>
      <c r="H101" s="81"/>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c r="BL101" s="75"/>
    </row>
    <row r="102" spans="1:64" s="77" customFormat="1" ht="18.75" x14ac:dyDescent="0.25">
      <c r="A102" s="76"/>
      <c r="C102" s="78"/>
      <c r="D102" s="83"/>
      <c r="E102" s="87"/>
      <c r="F102" s="79"/>
      <c r="G102" s="80"/>
      <c r="H102" s="81"/>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c r="BL102" s="75"/>
    </row>
  </sheetData>
  <sheetProtection formatCells="0" formatColumns="0" formatRows="0" insertRows="0" deleteRows="0"/>
  <autoFilter ref="A7:BL102" xr:uid="{598418D8-3C0D-4245-BACF-CB3AD89B0F13}"/>
  <mergeCells count="20">
    <mergeCell ref="AR5:AX5"/>
    <mergeCell ref="AY5:BE5"/>
    <mergeCell ref="BF5:BL5"/>
    <mergeCell ref="E3:E5"/>
    <mergeCell ref="AK4:AQ4"/>
    <mergeCell ref="AR4:AX4"/>
    <mergeCell ref="AY4:BE4"/>
    <mergeCell ref="BF4:BL4"/>
    <mergeCell ref="AK5:AQ5"/>
    <mergeCell ref="AD4:AJ4"/>
    <mergeCell ref="B5:D5"/>
    <mergeCell ref="I5:O5"/>
    <mergeCell ref="P5:V5"/>
    <mergeCell ref="W5:AC5"/>
    <mergeCell ref="AD5:AJ5"/>
    <mergeCell ref="I1:AC1"/>
    <mergeCell ref="B4:D4"/>
    <mergeCell ref="I4:O4"/>
    <mergeCell ref="P4:V4"/>
    <mergeCell ref="W4:AC4"/>
  </mergeCells>
  <conditionalFormatting sqref="B1:B1048576">
    <cfRule type="containsText" dxfId="6" priority="1" operator="containsText" text="Low">
      <formula>NOT(ISERROR(SEARCH("Low",B1)))</formula>
    </cfRule>
    <cfRule type="containsText" dxfId="5" priority="2" operator="containsText" text="Medium">
      <formula>NOT(ISERROR(SEARCH("Medium",B1)))</formula>
    </cfRule>
    <cfRule type="containsText" dxfId="4" priority="3" operator="containsText" text="High">
      <formula>NOT(ISERROR(SEARCH("High",B1)))</formula>
    </cfRule>
  </conditionalFormatting>
  <conditionalFormatting sqref="G8:G102">
    <cfRule type="dataBar" priority="4">
      <dataBar>
        <cfvo type="num" val="0"/>
        <cfvo type="num" val="1"/>
        <color rgb="FF92D050"/>
      </dataBar>
      <extLst>
        <ext xmlns:x14="http://schemas.microsoft.com/office/spreadsheetml/2009/9/main" uri="{B025F937-C7B1-47D3-B67F-A62EFF666E3E}">
          <x14:id>{FF961CAF-893C-4F53-A5F3-61D981D2CA8B}</x14:id>
        </ext>
      </extLst>
    </cfRule>
  </conditionalFormatting>
  <conditionalFormatting sqref="I6:BL7">
    <cfRule type="expression" dxfId="3" priority="6">
      <formula>I$6=TODAY()</formula>
    </cfRule>
  </conditionalFormatting>
  <conditionalFormatting sqref="I6:BL102">
    <cfRule type="expression" dxfId="2" priority="5">
      <formula>I$6=TODAY()</formula>
    </cfRule>
  </conditionalFormatting>
  <conditionalFormatting sqref="I8:BL102">
    <cfRule type="expression" dxfId="1" priority="7">
      <formula>AND($D8&lt;=I$6,ROUNDDOWN(($E8-$D8+1)*$G8,0)+$D8-1&gt;=I$6)</formula>
    </cfRule>
    <cfRule type="expression" dxfId="0" priority="8">
      <formula>AND(NOT(ISBLANK($D8)),$D8&lt;=I$6,$E8&gt;=I$6)</formula>
    </cfRule>
  </conditionalFormatting>
  <dataValidations count="1">
    <dataValidation allowBlank="1" showInputMessage="1" promptTitle="Display Week" prompt="Enter the week number to display first in the Gantt Chart. The weeks are numbered starting from the week containing the Project Start Date." sqref="G2" xr:uid="{C2FDAC8C-B2D2-4B15-8CC0-B41C2EDE19B3}"/>
  </dataValidations>
  <pageMargins left="0.25" right="0.25" top="0.5" bottom="0.5" header="0.5" footer="0.25"/>
  <pageSetup scale="66" fitToHeight="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Scroll Bar 1">
              <controlPr defaultSize="0" print="0" autoPict="0">
                <anchor moveWithCells="1">
                  <from>
                    <xdr:col>7</xdr:col>
                    <xdr:colOff>95250</xdr:colOff>
                    <xdr:row>1</xdr:row>
                    <xdr:rowOff>123825</xdr:rowOff>
                  </from>
                  <to>
                    <xdr:col>25</xdr:col>
                    <xdr:colOff>104775</xdr:colOff>
                    <xdr:row>2</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FF961CAF-893C-4F53-A5F3-61D981D2CA8B}">
            <x14:dataBar minLength="0" maxLength="100" gradient="0">
              <x14:cfvo type="num">
                <xm:f>0</xm:f>
              </x14:cfvo>
              <x14:cfvo type="num">
                <xm:f>1</xm:f>
              </x14:cfvo>
              <x14:negativeFillColor rgb="FFFF0000"/>
              <x14:axisColor rgb="FF000000"/>
            </x14:dataBar>
          </x14:cfRule>
          <xm:sqref>G8:G102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558C2-C03C-48DC-87F6-74674DF66FA4}">
  <dimension ref="A1:O81"/>
  <sheetViews>
    <sheetView tabSelected="1" zoomScale="70" zoomScaleNormal="70" workbookViewId="0">
      <pane ySplit="1" topLeftCell="A6" activePane="bottomLeft" state="frozen"/>
      <selection pane="bottomLeft" activeCell="J10" sqref="J10"/>
    </sheetView>
  </sheetViews>
  <sheetFormatPr defaultRowHeight="15" x14ac:dyDescent="0.25"/>
  <cols>
    <col min="1" max="1" width="4" customWidth="1"/>
    <col min="2" max="2" width="28.42578125" style="2" customWidth="1"/>
    <col min="3" max="3" width="16.28515625" bestFit="1" customWidth="1"/>
    <col min="4" max="4" width="12.42578125" style="25" customWidth="1"/>
    <col min="5" max="5" width="12" style="1" customWidth="1"/>
    <col min="6" max="6" width="43.5703125" customWidth="1"/>
    <col min="7" max="7" width="13.85546875" bestFit="1" customWidth="1"/>
    <col min="8" max="8" width="19.28515625" style="26" customWidth="1"/>
    <col min="9" max="9" width="13.42578125" style="25" customWidth="1"/>
    <col min="10" max="10" width="91.28515625" style="2" customWidth="1"/>
    <col min="11" max="11" width="13.42578125" bestFit="1" customWidth="1"/>
    <col min="12" max="12" width="19.28515625" style="21" customWidth="1"/>
    <col min="13" max="13" width="17.7109375" style="23" customWidth="1"/>
    <col min="14" max="14" width="17.7109375" style="85" customWidth="1"/>
    <col min="15" max="15" width="19.7109375" style="3" customWidth="1"/>
  </cols>
  <sheetData>
    <row r="1" spans="1:15" ht="30" x14ac:dyDescent="0.25">
      <c r="A1" s="29" t="s">
        <v>0</v>
      </c>
      <c r="B1" s="29" t="s">
        <v>51</v>
      </c>
      <c r="C1" s="29" t="s">
        <v>12</v>
      </c>
      <c r="D1" s="29" t="s">
        <v>164</v>
      </c>
      <c r="E1" s="29" t="s">
        <v>165</v>
      </c>
      <c r="F1" s="29" t="s">
        <v>168</v>
      </c>
      <c r="G1" s="29" t="s">
        <v>123</v>
      </c>
      <c r="H1" s="31" t="s">
        <v>167</v>
      </c>
      <c r="I1" s="29" t="s">
        <v>166</v>
      </c>
      <c r="J1" s="29" t="s">
        <v>1</v>
      </c>
      <c r="K1" s="29" t="s">
        <v>125</v>
      </c>
      <c r="L1" s="95" t="s">
        <v>307</v>
      </c>
      <c r="M1" s="96" t="s">
        <v>308</v>
      </c>
      <c r="N1" s="96" t="s">
        <v>344</v>
      </c>
      <c r="O1" s="97" t="s">
        <v>149</v>
      </c>
    </row>
    <row r="2" spans="1:15" s="6" customFormat="1" ht="75" x14ac:dyDescent="0.25">
      <c r="A2" s="27" t="s">
        <v>75</v>
      </c>
      <c r="B2" s="28" t="s">
        <v>136</v>
      </c>
      <c r="C2" s="37" t="s">
        <v>13</v>
      </c>
      <c r="D2" s="37" t="s">
        <v>170</v>
      </c>
      <c r="E2" s="39" t="s">
        <v>186</v>
      </c>
      <c r="F2" s="40" t="s">
        <v>238</v>
      </c>
      <c r="G2" s="37" t="s">
        <v>124</v>
      </c>
      <c r="H2" s="31"/>
      <c r="I2" s="32">
        <v>1</v>
      </c>
      <c r="J2" s="28" t="s">
        <v>137</v>
      </c>
      <c r="K2" s="37" t="s">
        <v>126</v>
      </c>
      <c r="L2" s="43">
        <v>45370</v>
      </c>
      <c r="M2" s="33">
        <v>45372</v>
      </c>
      <c r="N2" s="86">
        <f>M2-L2</f>
        <v>2</v>
      </c>
      <c r="O2" s="42" t="s">
        <v>150</v>
      </c>
    </row>
    <row r="3" spans="1:15" s="6" customFormat="1" ht="105" x14ac:dyDescent="0.25">
      <c r="A3" s="7" t="s">
        <v>76</v>
      </c>
      <c r="B3" s="8" t="s">
        <v>179</v>
      </c>
      <c r="C3" s="9" t="s">
        <v>13</v>
      </c>
      <c r="D3" s="9" t="s">
        <v>170</v>
      </c>
      <c r="E3" s="17" t="s">
        <v>263</v>
      </c>
      <c r="F3" s="17" t="s">
        <v>239</v>
      </c>
      <c r="G3" s="9" t="s">
        <v>129</v>
      </c>
      <c r="H3" s="24"/>
      <c r="I3" s="9"/>
      <c r="J3" s="8" t="s">
        <v>155</v>
      </c>
      <c r="K3" s="9" t="s">
        <v>126</v>
      </c>
      <c r="L3" s="22">
        <v>45374</v>
      </c>
      <c r="M3" s="22">
        <v>45383</v>
      </c>
      <c r="N3" s="84">
        <f t="shared" ref="N3:N66" si="0">M3-L3</f>
        <v>9</v>
      </c>
      <c r="O3" s="12"/>
    </row>
    <row r="4" spans="1:15" s="6" customFormat="1" ht="75" x14ac:dyDescent="0.25">
      <c r="A4" s="7" t="s">
        <v>77</v>
      </c>
      <c r="B4" s="8" t="s">
        <v>156</v>
      </c>
      <c r="C4" s="9" t="s">
        <v>157</v>
      </c>
      <c r="D4" s="9" t="s">
        <v>170</v>
      </c>
      <c r="E4" s="18" t="s">
        <v>188</v>
      </c>
      <c r="F4" s="17" t="s">
        <v>247</v>
      </c>
      <c r="G4" s="13" t="s">
        <v>163</v>
      </c>
      <c r="H4" s="24"/>
      <c r="I4" s="15">
        <v>0.9</v>
      </c>
      <c r="J4" s="11" t="s">
        <v>158</v>
      </c>
      <c r="K4" s="9" t="s">
        <v>126</v>
      </c>
      <c r="L4" s="22">
        <v>45384</v>
      </c>
      <c r="M4" s="22">
        <v>45390</v>
      </c>
      <c r="N4" s="84">
        <f t="shared" si="0"/>
        <v>6</v>
      </c>
      <c r="O4" s="14"/>
    </row>
    <row r="5" spans="1:15" s="6" customFormat="1" ht="60" x14ac:dyDescent="0.25">
      <c r="A5" s="27" t="s">
        <v>78</v>
      </c>
      <c r="B5" s="28" t="s">
        <v>174</v>
      </c>
      <c r="C5" s="37" t="s">
        <v>189</v>
      </c>
      <c r="D5" s="37" t="s">
        <v>170</v>
      </c>
      <c r="E5" s="29" t="s">
        <v>190</v>
      </c>
      <c r="F5" s="39" t="s">
        <v>245</v>
      </c>
      <c r="G5" s="37" t="s">
        <v>124</v>
      </c>
      <c r="H5" s="31"/>
      <c r="I5" s="32">
        <v>1</v>
      </c>
      <c r="J5" s="28" t="s">
        <v>160</v>
      </c>
      <c r="K5" s="37" t="s">
        <v>126</v>
      </c>
      <c r="L5" s="33">
        <v>45415</v>
      </c>
      <c r="M5" s="33">
        <v>45426</v>
      </c>
      <c r="N5" s="86">
        <f t="shared" si="0"/>
        <v>11</v>
      </c>
      <c r="O5" s="34" t="s">
        <v>150</v>
      </c>
    </row>
    <row r="6" spans="1:15" s="6" customFormat="1" ht="45" x14ac:dyDescent="0.25">
      <c r="A6" s="7" t="s">
        <v>79</v>
      </c>
      <c r="B6" s="8" t="s">
        <v>161</v>
      </c>
      <c r="C6" s="9" t="s">
        <v>309</v>
      </c>
      <c r="D6" s="9" t="s">
        <v>170</v>
      </c>
      <c r="E6" s="18" t="s">
        <v>191</v>
      </c>
      <c r="F6" s="17" t="s">
        <v>251</v>
      </c>
      <c r="G6" s="9" t="s">
        <v>129</v>
      </c>
      <c r="H6" s="24"/>
      <c r="I6" s="9"/>
      <c r="J6" s="11" t="s">
        <v>162</v>
      </c>
      <c r="K6" s="9" t="s">
        <v>126</v>
      </c>
      <c r="L6" s="22">
        <v>45520</v>
      </c>
      <c r="M6" s="22">
        <v>45532</v>
      </c>
      <c r="N6" s="84">
        <f t="shared" si="0"/>
        <v>12</v>
      </c>
      <c r="O6" s="14"/>
    </row>
    <row r="7" spans="1:15" s="6" customFormat="1" ht="60" x14ac:dyDescent="0.25">
      <c r="A7" s="27" t="s">
        <v>80</v>
      </c>
      <c r="B7" s="28" t="s">
        <v>264</v>
      </c>
      <c r="C7" s="29" t="s">
        <v>49</v>
      </c>
      <c r="D7" s="30" t="s">
        <v>170</v>
      </c>
      <c r="E7" s="28" t="s">
        <v>197</v>
      </c>
      <c r="F7" s="28" t="s">
        <v>265</v>
      </c>
      <c r="G7" s="29" t="s">
        <v>124</v>
      </c>
      <c r="H7" s="31"/>
      <c r="I7" s="32">
        <v>1</v>
      </c>
      <c r="J7" s="28" t="s">
        <v>266</v>
      </c>
      <c r="K7" s="29" t="s">
        <v>126</v>
      </c>
      <c r="L7" s="33">
        <v>45412</v>
      </c>
      <c r="M7" s="33">
        <v>45413</v>
      </c>
      <c r="N7" s="86">
        <f t="shared" si="0"/>
        <v>1</v>
      </c>
      <c r="O7" s="34" t="s">
        <v>150</v>
      </c>
    </row>
    <row r="8" spans="1:15" s="6" customFormat="1" ht="60" x14ac:dyDescent="0.25">
      <c r="A8" s="27" t="s">
        <v>81</v>
      </c>
      <c r="B8" s="28" t="s">
        <v>267</v>
      </c>
      <c r="C8" s="29" t="s">
        <v>49</v>
      </c>
      <c r="D8" s="30" t="s">
        <v>170</v>
      </c>
      <c r="E8" s="28" t="s">
        <v>197</v>
      </c>
      <c r="F8" s="28" t="s">
        <v>265</v>
      </c>
      <c r="G8" s="29" t="s">
        <v>124</v>
      </c>
      <c r="H8" s="31"/>
      <c r="I8" s="32">
        <v>1</v>
      </c>
      <c r="J8" s="28" t="s">
        <v>266</v>
      </c>
      <c r="K8" s="29" t="s">
        <v>126</v>
      </c>
      <c r="L8" s="33">
        <v>45414</v>
      </c>
      <c r="M8" s="33">
        <v>45418</v>
      </c>
      <c r="N8" s="86">
        <f t="shared" si="0"/>
        <v>4</v>
      </c>
      <c r="O8" s="34" t="s">
        <v>150</v>
      </c>
    </row>
    <row r="9" spans="1:15" s="6" customFormat="1" ht="45" x14ac:dyDescent="0.25">
      <c r="A9" s="27" t="s">
        <v>82</v>
      </c>
      <c r="B9" s="28" t="s">
        <v>268</v>
      </c>
      <c r="C9" s="29" t="s">
        <v>138</v>
      </c>
      <c r="D9" s="29" t="s">
        <v>170</v>
      </c>
      <c r="E9" s="29" t="s">
        <v>184</v>
      </c>
      <c r="F9" s="28" t="s">
        <v>269</v>
      </c>
      <c r="G9" s="29" t="s">
        <v>124</v>
      </c>
      <c r="H9" s="31"/>
      <c r="I9" s="32">
        <v>1</v>
      </c>
      <c r="J9" s="35" t="s">
        <v>270</v>
      </c>
      <c r="K9" s="29" t="s">
        <v>126</v>
      </c>
      <c r="L9" s="33">
        <v>45419</v>
      </c>
      <c r="M9" s="33">
        <v>45423</v>
      </c>
      <c r="N9" s="84">
        <f t="shared" si="0"/>
        <v>4</v>
      </c>
      <c r="O9" s="34" t="s">
        <v>150</v>
      </c>
    </row>
    <row r="10" spans="1:15" s="6" customFormat="1" ht="165" x14ac:dyDescent="0.25">
      <c r="A10" s="7" t="s">
        <v>83</v>
      </c>
      <c r="B10" s="8" t="s">
        <v>59</v>
      </c>
      <c r="C10" s="9" t="s">
        <v>41</v>
      </c>
      <c r="D10" s="9" t="s">
        <v>170</v>
      </c>
      <c r="E10" s="9" t="s">
        <v>198</v>
      </c>
      <c r="F10" s="8" t="s">
        <v>209</v>
      </c>
      <c r="G10" s="9" t="s">
        <v>163</v>
      </c>
      <c r="H10" s="24"/>
      <c r="I10" s="15">
        <v>0</v>
      </c>
      <c r="J10" s="8" t="s">
        <v>382</v>
      </c>
      <c r="K10" s="10"/>
      <c r="L10" s="22">
        <v>45424</v>
      </c>
      <c r="M10" s="22">
        <v>45437</v>
      </c>
      <c r="N10" s="84">
        <f t="shared" si="0"/>
        <v>13</v>
      </c>
      <c r="O10" s="10"/>
    </row>
    <row r="11" spans="1:15" ht="90" x14ac:dyDescent="0.25">
      <c r="A11" s="7" t="s">
        <v>84</v>
      </c>
      <c r="B11" s="8" t="s">
        <v>178</v>
      </c>
      <c r="C11" s="9" t="s">
        <v>42</v>
      </c>
      <c r="D11" s="9" t="s">
        <v>171</v>
      </c>
      <c r="E11" s="17" t="s">
        <v>185</v>
      </c>
      <c r="F11" s="16" t="s">
        <v>236</v>
      </c>
      <c r="G11" s="9" t="s">
        <v>129</v>
      </c>
      <c r="H11" s="24"/>
      <c r="I11" s="15">
        <v>0</v>
      </c>
      <c r="J11" s="11" t="s">
        <v>56</v>
      </c>
      <c r="K11" s="9" t="s">
        <v>126</v>
      </c>
      <c r="L11" s="22">
        <v>45437</v>
      </c>
      <c r="M11" s="22">
        <v>45442</v>
      </c>
      <c r="N11" s="84">
        <f t="shared" si="0"/>
        <v>5</v>
      </c>
      <c r="O11" s="12"/>
    </row>
    <row r="12" spans="1:15" ht="60" x14ac:dyDescent="0.25">
      <c r="A12" s="7" t="s">
        <v>85</v>
      </c>
      <c r="B12" s="8" t="s">
        <v>127</v>
      </c>
      <c r="C12" s="9" t="s">
        <v>13</v>
      </c>
      <c r="D12" s="9" t="s">
        <v>171</v>
      </c>
      <c r="E12" s="17" t="s">
        <v>186</v>
      </c>
      <c r="F12" s="16" t="s">
        <v>237</v>
      </c>
      <c r="G12" s="9" t="s">
        <v>129</v>
      </c>
      <c r="H12" s="24"/>
      <c r="I12" s="15">
        <v>0</v>
      </c>
      <c r="J12" s="11" t="s">
        <v>128</v>
      </c>
      <c r="K12" s="9" t="s">
        <v>126</v>
      </c>
      <c r="L12" s="22">
        <v>45442</v>
      </c>
      <c r="M12" s="22">
        <v>45445</v>
      </c>
      <c r="N12" s="84">
        <f t="shared" si="0"/>
        <v>3</v>
      </c>
      <c r="O12" s="12"/>
    </row>
    <row r="13" spans="1:15" ht="75" x14ac:dyDescent="0.25">
      <c r="A13" s="7" t="s">
        <v>86</v>
      </c>
      <c r="B13" s="8" t="s">
        <v>134</v>
      </c>
      <c r="C13" s="9" t="s">
        <v>13</v>
      </c>
      <c r="D13" s="9" t="s">
        <v>171</v>
      </c>
      <c r="E13" s="18" t="s">
        <v>186</v>
      </c>
      <c r="F13" s="16" t="s">
        <v>241</v>
      </c>
      <c r="G13" s="9" t="s">
        <v>129</v>
      </c>
      <c r="H13" s="24"/>
      <c r="I13" s="15">
        <v>0</v>
      </c>
      <c r="J13" s="11" t="s">
        <v>135</v>
      </c>
      <c r="K13" s="9" t="s">
        <v>126</v>
      </c>
      <c r="L13" s="22">
        <v>45446</v>
      </c>
      <c r="M13" s="22">
        <v>45453</v>
      </c>
      <c r="N13" s="84">
        <f t="shared" si="0"/>
        <v>7</v>
      </c>
      <c r="O13" s="12"/>
    </row>
    <row r="14" spans="1:15" ht="90" x14ac:dyDescent="0.25">
      <c r="A14" s="7" t="s">
        <v>87</v>
      </c>
      <c r="B14" s="8" t="s">
        <v>32</v>
      </c>
      <c r="C14" s="9" t="s">
        <v>35</v>
      </c>
      <c r="D14" s="9" t="s">
        <v>171</v>
      </c>
      <c r="E14" s="18" t="s">
        <v>187</v>
      </c>
      <c r="F14" s="17" t="s">
        <v>242</v>
      </c>
      <c r="G14" s="9" t="s">
        <v>129</v>
      </c>
      <c r="H14" s="24"/>
      <c r="I14" s="15">
        <v>0</v>
      </c>
      <c r="J14" s="11" t="s">
        <v>172</v>
      </c>
      <c r="K14" s="9" t="s">
        <v>126</v>
      </c>
      <c r="L14" s="22">
        <v>45454</v>
      </c>
      <c r="M14" s="22">
        <v>45459</v>
      </c>
      <c r="N14" s="84">
        <f t="shared" si="0"/>
        <v>5</v>
      </c>
      <c r="O14" s="12"/>
    </row>
    <row r="15" spans="1:15" ht="60" x14ac:dyDescent="0.25">
      <c r="A15" s="7" t="s">
        <v>88</v>
      </c>
      <c r="B15" s="8" t="s">
        <v>33</v>
      </c>
      <c r="C15" s="9" t="s">
        <v>35</v>
      </c>
      <c r="D15" s="9" t="s">
        <v>171</v>
      </c>
      <c r="E15" s="18" t="s">
        <v>187</v>
      </c>
      <c r="F15" s="17" t="s">
        <v>243</v>
      </c>
      <c r="G15" s="9" t="s">
        <v>129</v>
      </c>
      <c r="H15" s="24"/>
      <c r="I15" s="15">
        <v>0</v>
      </c>
      <c r="J15" s="11" t="s">
        <v>148</v>
      </c>
      <c r="K15" s="9" t="s">
        <v>126</v>
      </c>
      <c r="L15" s="22">
        <v>45460</v>
      </c>
      <c r="M15" s="22">
        <v>45465</v>
      </c>
      <c r="N15" s="84">
        <f t="shared" si="0"/>
        <v>5</v>
      </c>
      <c r="O15" s="12"/>
    </row>
    <row r="16" spans="1:15" ht="90" x14ac:dyDescent="0.25">
      <c r="A16" s="7" t="s">
        <v>89</v>
      </c>
      <c r="B16" s="8" t="s">
        <v>142</v>
      </c>
      <c r="C16" s="9" t="s">
        <v>35</v>
      </c>
      <c r="D16" s="9" t="s">
        <v>171</v>
      </c>
      <c r="E16" s="18" t="s">
        <v>187</v>
      </c>
      <c r="F16" s="17" t="s">
        <v>244</v>
      </c>
      <c r="G16" s="9" t="s">
        <v>129</v>
      </c>
      <c r="H16" s="24"/>
      <c r="I16" s="15">
        <v>0</v>
      </c>
      <c r="J16" s="11" t="s">
        <v>141</v>
      </c>
      <c r="K16" s="9" t="s">
        <v>126</v>
      </c>
      <c r="L16" s="22">
        <v>45466</v>
      </c>
      <c r="M16" s="22">
        <v>45472</v>
      </c>
      <c r="N16" s="84">
        <f t="shared" si="0"/>
        <v>6</v>
      </c>
      <c r="O16" s="12"/>
    </row>
    <row r="17" spans="1:15" ht="60" x14ac:dyDescent="0.25">
      <c r="A17" s="7" t="s">
        <v>90</v>
      </c>
      <c r="B17" s="8" t="s">
        <v>143</v>
      </c>
      <c r="C17" s="9" t="s">
        <v>35</v>
      </c>
      <c r="D17" s="9" t="s">
        <v>171</v>
      </c>
      <c r="E17" s="18" t="s">
        <v>187</v>
      </c>
      <c r="F17" s="17" t="s">
        <v>249</v>
      </c>
      <c r="G17" s="9" t="s">
        <v>129</v>
      </c>
      <c r="H17" s="24"/>
      <c r="I17" s="15">
        <v>0</v>
      </c>
      <c r="J17" s="11" t="s">
        <v>173</v>
      </c>
      <c r="K17" s="9" t="s">
        <v>126</v>
      </c>
      <c r="L17" s="22">
        <v>45473</v>
      </c>
      <c r="M17" s="22">
        <v>45477</v>
      </c>
      <c r="N17" s="84">
        <f t="shared" si="0"/>
        <v>4</v>
      </c>
      <c r="O17" s="12"/>
    </row>
    <row r="18" spans="1:15" ht="60" x14ac:dyDescent="0.25">
      <c r="A18" s="7" t="s">
        <v>91</v>
      </c>
      <c r="B18" s="8" t="s">
        <v>34</v>
      </c>
      <c r="C18" s="9" t="s">
        <v>35</v>
      </c>
      <c r="D18" s="9" t="s">
        <v>171</v>
      </c>
      <c r="E18" s="18" t="s">
        <v>187</v>
      </c>
      <c r="F18" s="17" t="s">
        <v>248</v>
      </c>
      <c r="G18" s="9" t="s">
        <v>129</v>
      </c>
      <c r="H18" s="24"/>
      <c r="I18" s="15">
        <v>0</v>
      </c>
      <c r="J18" s="11" t="s">
        <v>140</v>
      </c>
      <c r="K18" s="9" t="s">
        <v>126</v>
      </c>
      <c r="L18" s="22">
        <v>45478</v>
      </c>
      <c r="M18" s="22">
        <v>45483</v>
      </c>
      <c r="N18" s="84">
        <f t="shared" si="0"/>
        <v>5</v>
      </c>
      <c r="O18" s="12"/>
    </row>
    <row r="19" spans="1:15" ht="376.5" x14ac:dyDescent="0.25">
      <c r="A19" s="7" t="s">
        <v>92</v>
      </c>
      <c r="B19" s="8" t="s">
        <v>261</v>
      </c>
      <c r="C19" s="9" t="s">
        <v>43</v>
      </c>
      <c r="D19" s="9" t="s">
        <v>171</v>
      </c>
      <c r="E19" s="18" t="s">
        <v>182</v>
      </c>
      <c r="F19" s="16" t="s">
        <v>246</v>
      </c>
      <c r="G19" s="13" t="s">
        <v>163</v>
      </c>
      <c r="H19" s="24"/>
      <c r="I19" s="15">
        <v>0.2</v>
      </c>
      <c r="J19" s="8" t="s">
        <v>262</v>
      </c>
      <c r="K19" s="9" t="s">
        <v>126</v>
      </c>
      <c r="L19" s="22">
        <v>45484</v>
      </c>
      <c r="M19" s="22">
        <v>45514</v>
      </c>
      <c r="N19" s="84">
        <f t="shared" si="0"/>
        <v>30</v>
      </c>
      <c r="O19" s="12"/>
    </row>
    <row r="20" spans="1:15" ht="150" x14ac:dyDescent="0.25">
      <c r="A20" s="7" t="s">
        <v>93</v>
      </c>
      <c r="B20" s="4" t="s">
        <v>52</v>
      </c>
      <c r="C20" s="9" t="s">
        <v>42</v>
      </c>
      <c r="D20" s="9" t="s">
        <v>171</v>
      </c>
      <c r="E20" s="9" t="s">
        <v>183</v>
      </c>
      <c r="F20" s="8" t="s">
        <v>180</v>
      </c>
      <c r="G20" s="9" t="s">
        <v>129</v>
      </c>
      <c r="H20" s="24"/>
      <c r="I20" s="15">
        <v>0</v>
      </c>
      <c r="J20" s="4" t="s">
        <v>159</v>
      </c>
      <c r="K20" s="10"/>
      <c r="L20" s="22">
        <v>45515</v>
      </c>
      <c r="M20" s="22">
        <v>45534</v>
      </c>
      <c r="N20" s="84">
        <f t="shared" si="0"/>
        <v>19</v>
      </c>
      <c r="O20" s="10"/>
    </row>
    <row r="21" spans="1:15" ht="75" x14ac:dyDescent="0.25">
      <c r="A21" s="7" t="s">
        <v>94</v>
      </c>
      <c r="B21" s="5" t="s">
        <v>348</v>
      </c>
      <c r="C21" s="9" t="s">
        <v>42</v>
      </c>
      <c r="D21" s="9" t="s">
        <v>171</v>
      </c>
      <c r="E21" s="9" t="s">
        <v>183</v>
      </c>
      <c r="F21" s="8" t="s">
        <v>181</v>
      </c>
      <c r="G21" s="9" t="s">
        <v>129</v>
      </c>
      <c r="H21" s="24"/>
      <c r="I21" s="15">
        <v>0</v>
      </c>
      <c r="J21" s="5" t="s">
        <v>55</v>
      </c>
      <c r="K21" s="10"/>
      <c r="L21" s="22">
        <v>45535</v>
      </c>
      <c r="M21" s="22">
        <v>45540</v>
      </c>
      <c r="N21" s="84">
        <f t="shared" si="0"/>
        <v>5</v>
      </c>
      <c r="O21" s="10"/>
    </row>
    <row r="22" spans="1:15" ht="60" x14ac:dyDescent="0.25">
      <c r="A22" s="7" t="s">
        <v>95</v>
      </c>
      <c r="B22" s="5" t="s">
        <v>54</v>
      </c>
      <c r="C22" s="9" t="s">
        <v>42</v>
      </c>
      <c r="D22" s="9" t="s">
        <v>171</v>
      </c>
      <c r="E22" s="9" t="s">
        <v>183</v>
      </c>
      <c r="F22" s="8" t="s">
        <v>208</v>
      </c>
      <c r="G22" s="9" t="s">
        <v>129</v>
      </c>
      <c r="H22" s="24"/>
      <c r="I22" s="15">
        <v>0</v>
      </c>
      <c r="J22" s="5" t="s">
        <v>58</v>
      </c>
      <c r="K22" s="10"/>
      <c r="L22" s="22">
        <v>45541</v>
      </c>
      <c r="M22" s="22">
        <v>45551</v>
      </c>
      <c r="N22" s="84">
        <f t="shared" si="0"/>
        <v>10</v>
      </c>
      <c r="O22" s="10"/>
    </row>
    <row r="23" spans="1:15" ht="30" x14ac:dyDescent="0.25">
      <c r="A23" s="7" t="s">
        <v>96</v>
      </c>
      <c r="B23" s="8" t="s">
        <v>47</v>
      </c>
      <c r="C23" s="9" t="s">
        <v>49</v>
      </c>
      <c r="D23" s="9" t="s">
        <v>171</v>
      </c>
      <c r="E23" s="9" t="s">
        <v>197</v>
      </c>
      <c r="F23" s="8" t="s">
        <v>253</v>
      </c>
      <c r="G23" s="9" t="s">
        <v>129</v>
      </c>
      <c r="H23" s="24"/>
      <c r="I23" s="15">
        <v>0</v>
      </c>
      <c r="J23" s="8"/>
      <c r="K23" s="10"/>
      <c r="L23" s="22">
        <v>45552</v>
      </c>
      <c r="M23" s="22">
        <v>45562</v>
      </c>
      <c r="N23" s="84">
        <f t="shared" si="0"/>
        <v>10</v>
      </c>
      <c r="O23" s="10"/>
    </row>
    <row r="24" spans="1:15" ht="30" x14ac:dyDescent="0.25">
      <c r="A24" s="7" t="s">
        <v>97</v>
      </c>
      <c r="B24" s="8" t="s">
        <v>48</v>
      </c>
      <c r="C24" s="9" t="s">
        <v>49</v>
      </c>
      <c r="D24" s="9" t="s">
        <v>171</v>
      </c>
      <c r="E24" s="9" t="s">
        <v>197</v>
      </c>
      <c r="F24" s="8" t="s">
        <v>255</v>
      </c>
      <c r="G24" s="9" t="s">
        <v>129</v>
      </c>
      <c r="H24" s="24"/>
      <c r="I24" s="15">
        <v>0</v>
      </c>
      <c r="J24" s="8"/>
      <c r="K24" s="10"/>
      <c r="L24" s="22">
        <v>45563</v>
      </c>
      <c r="M24" s="22">
        <v>45567</v>
      </c>
      <c r="N24" s="84">
        <f t="shared" si="0"/>
        <v>4</v>
      </c>
      <c r="O24" s="10"/>
    </row>
    <row r="25" spans="1:15" ht="120" x14ac:dyDescent="0.25">
      <c r="A25" s="7" t="s">
        <v>98</v>
      </c>
      <c r="B25" s="8" t="s">
        <v>254</v>
      </c>
      <c r="C25" s="9" t="s">
        <v>41</v>
      </c>
      <c r="D25" s="9" t="s">
        <v>171</v>
      </c>
      <c r="E25" s="9" t="s">
        <v>198</v>
      </c>
      <c r="F25" s="8" t="s">
        <v>210</v>
      </c>
      <c r="G25" s="9" t="s">
        <v>129</v>
      </c>
      <c r="H25" s="24"/>
      <c r="I25" s="15">
        <v>0</v>
      </c>
      <c r="J25" s="8" t="s">
        <v>192</v>
      </c>
      <c r="K25" s="10"/>
      <c r="L25" s="22">
        <v>45568</v>
      </c>
      <c r="M25" s="22">
        <v>45571</v>
      </c>
      <c r="N25" s="84">
        <f t="shared" si="0"/>
        <v>3</v>
      </c>
      <c r="O25" s="10"/>
    </row>
    <row r="26" spans="1:15" ht="75" x14ac:dyDescent="0.25">
      <c r="A26" s="7" t="s">
        <v>99</v>
      </c>
      <c r="B26" s="8" t="s">
        <v>36</v>
      </c>
      <c r="C26" s="9" t="s">
        <v>41</v>
      </c>
      <c r="D26" s="9" t="s">
        <v>171</v>
      </c>
      <c r="E26" s="9" t="s">
        <v>198</v>
      </c>
      <c r="F26" s="8" t="s">
        <v>211</v>
      </c>
      <c r="G26" s="9" t="s">
        <v>129</v>
      </c>
      <c r="H26" s="24"/>
      <c r="I26" s="15">
        <v>0</v>
      </c>
      <c r="J26" s="8" t="s">
        <v>37</v>
      </c>
      <c r="K26" s="10"/>
      <c r="L26" s="22">
        <v>45572</v>
      </c>
      <c r="M26" s="22">
        <v>45576</v>
      </c>
      <c r="N26" s="84">
        <f t="shared" si="0"/>
        <v>4</v>
      </c>
      <c r="O26" s="10"/>
    </row>
    <row r="27" spans="1:15" ht="105" x14ac:dyDescent="0.25">
      <c r="A27" s="7" t="s">
        <v>100</v>
      </c>
      <c r="B27" s="8" t="s">
        <v>60</v>
      </c>
      <c r="C27" s="9" t="s">
        <v>41</v>
      </c>
      <c r="D27" s="9" t="s">
        <v>171</v>
      </c>
      <c r="E27" s="9" t="s">
        <v>198</v>
      </c>
      <c r="F27" s="8" t="s">
        <v>212</v>
      </c>
      <c r="G27" s="9" t="s">
        <v>129</v>
      </c>
      <c r="H27" s="24"/>
      <c r="I27" s="15">
        <v>0</v>
      </c>
      <c r="J27" s="8" t="s">
        <v>193</v>
      </c>
      <c r="K27" s="10"/>
      <c r="L27" s="22">
        <v>45577</v>
      </c>
      <c r="M27" s="22">
        <v>45582</v>
      </c>
      <c r="N27" s="84">
        <f t="shared" si="0"/>
        <v>5</v>
      </c>
      <c r="O27" s="10"/>
    </row>
    <row r="28" spans="1:15" ht="60" x14ac:dyDescent="0.25">
      <c r="A28" s="7" t="s">
        <v>101</v>
      </c>
      <c r="B28" s="8" t="s">
        <v>38</v>
      </c>
      <c r="C28" s="9" t="s">
        <v>41</v>
      </c>
      <c r="D28" s="9" t="s">
        <v>171</v>
      </c>
      <c r="E28" s="9" t="s">
        <v>198</v>
      </c>
      <c r="F28" s="8" t="s">
        <v>213</v>
      </c>
      <c r="G28" s="9" t="s">
        <v>129</v>
      </c>
      <c r="H28" s="24"/>
      <c r="I28" s="15">
        <v>0</v>
      </c>
      <c r="J28" s="8" t="s">
        <v>39</v>
      </c>
      <c r="K28" s="10"/>
      <c r="L28" s="22">
        <v>45583</v>
      </c>
      <c r="M28" s="22">
        <v>45587</v>
      </c>
      <c r="N28" s="84">
        <f t="shared" si="0"/>
        <v>4</v>
      </c>
      <c r="O28" s="10"/>
    </row>
    <row r="29" spans="1:15" ht="90" x14ac:dyDescent="0.25">
      <c r="A29" s="7" t="s">
        <v>102</v>
      </c>
      <c r="B29" s="8" t="s">
        <v>61</v>
      </c>
      <c r="C29" s="9" t="s">
        <v>41</v>
      </c>
      <c r="D29" s="9" t="s">
        <v>171</v>
      </c>
      <c r="E29" s="9" t="s">
        <v>198</v>
      </c>
      <c r="F29" s="8" t="s">
        <v>214</v>
      </c>
      <c r="G29" s="9" t="s">
        <v>129</v>
      </c>
      <c r="H29" s="24"/>
      <c r="I29" s="15">
        <v>0</v>
      </c>
      <c r="J29" s="8" t="s">
        <v>62</v>
      </c>
      <c r="K29" s="10"/>
      <c r="L29" s="22">
        <v>45588</v>
      </c>
      <c r="M29" s="22">
        <v>45593</v>
      </c>
      <c r="N29" s="84">
        <f t="shared" si="0"/>
        <v>5</v>
      </c>
      <c r="O29" s="10"/>
    </row>
    <row r="30" spans="1:15" ht="236.25" x14ac:dyDescent="0.25">
      <c r="A30" s="7" t="s">
        <v>103</v>
      </c>
      <c r="B30" s="8" t="s">
        <v>63</v>
      </c>
      <c r="C30" s="9" t="s">
        <v>50</v>
      </c>
      <c r="D30" s="9" t="s">
        <v>171</v>
      </c>
      <c r="E30" s="9" t="s">
        <v>199</v>
      </c>
      <c r="F30" s="8" t="s">
        <v>257</v>
      </c>
      <c r="G30" s="9" t="s">
        <v>163</v>
      </c>
      <c r="H30" s="24"/>
      <c r="I30" s="15">
        <v>0.2</v>
      </c>
      <c r="J30" s="20" t="s">
        <v>323</v>
      </c>
      <c r="K30" s="10"/>
      <c r="L30" s="22">
        <v>45593</v>
      </c>
      <c r="M30" s="22">
        <v>45611</v>
      </c>
      <c r="N30" s="84">
        <f t="shared" si="0"/>
        <v>18</v>
      </c>
      <c r="O30" s="10"/>
    </row>
    <row r="31" spans="1:15" ht="60" x14ac:dyDescent="0.25">
      <c r="A31" s="7" t="s">
        <v>104</v>
      </c>
      <c r="B31" s="8" t="s">
        <v>19</v>
      </c>
      <c r="C31" s="9" t="s">
        <v>15</v>
      </c>
      <c r="D31" s="9" t="s">
        <v>171</v>
      </c>
      <c r="E31" s="9" t="s">
        <v>200</v>
      </c>
      <c r="F31" s="8" t="s">
        <v>218</v>
      </c>
      <c r="G31" s="9" t="s">
        <v>129</v>
      </c>
      <c r="H31" s="24"/>
      <c r="I31" s="15">
        <v>0</v>
      </c>
      <c r="J31" s="8" t="s">
        <v>20</v>
      </c>
      <c r="K31" s="10"/>
      <c r="L31" s="22">
        <v>45612</v>
      </c>
      <c r="M31" s="22">
        <v>45616</v>
      </c>
      <c r="N31" s="84">
        <f t="shared" si="0"/>
        <v>4</v>
      </c>
      <c r="O31" s="10"/>
    </row>
    <row r="32" spans="1:15" ht="60" x14ac:dyDescent="0.25">
      <c r="A32" s="7" t="s">
        <v>105</v>
      </c>
      <c r="B32" s="8" t="s">
        <v>66</v>
      </c>
      <c r="C32" s="9" t="s">
        <v>15</v>
      </c>
      <c r="D32" s="9" t="s">
        <v>171</v>
      </c>
      <c r="E32" s="9" t="s">
        <v>200</v>
      </c>
      <c r="F32" s="8" t="s">
        <v>219</v>
      </c>
      <c r="G32" s="9" t="s">
        <v>129</v>
      </c>
      <c r="H32" s="24"/>
      <c r="I32" s="15">
        <v>0</v>
      </c>
      <c r="J32" s="8" t="s">
        <v>67</v>
      </c>
      <c r="K32" s="10"/>
      <c r="L32" s="22">
        <v>45617</v>
      </c>
      <c r="M32" s="22">
        <v>45623</v>
      </c>
      <c r="N32" s="84">
        <f t="shared" si="0"/>
        <v>6</v>
      </c>
      <c r="O32" s="10"/>
    </row>
    <row r="33" spans="1:15" ht="75" x14ac:dyDescent="0.25">
      <c r="A33" s="7" t="s">
        <v>106</v>
      </c>
      <c r="B33" s="8" t="s">
        <v>24</v>
      </c>
      <c r="C33" s="9" t="s">
        <v>22</v>
      </c>
      <c r="D33" s="9" t="s">
        <v>171</v>
      </c>
      <c r="E33" s="9" t="s">
        <v>201</v>
      </c>
      <c r="F33" s="8" t="s">
        <v>259</v>
      </c>
      <c r="G33" s="9" t="s">
        <v>129</v>
      </c>
      <c r="H33" s="24"/>
      <c r="I33" s="15">
        <v>0</v>
      </c>
      <c r="J33" s="8" t="s">
        <v>25</v>
      </c>
      <c r="K33" s="10"/>
      <c r="L33" s="22">
        <v>45624</v>
      </c>
      <c r="M33" s="22">
        <v>45641</v>
      </c>
      <c r="N33" s="84">
        <f t="shared" si="0"/>
        <v>17</v>
      </c>
      <c r="O33" s="10"/>
    </row>
    <row r="34" spans="1:15" ht="60" x14ac:dyDescent="0.25">
      <c r="A34" s="7" t="s">
        <v>107</v>
      </c>
      <c r="B34" s="8" t="s">
        <v>31</v>
      </c>
      <c r="C34" s="9" t="s">
        <v>27</v>
      </c>
      <c r="D34" s="9" t="s">
        <v>171</v>
      </c>
      <c r="E34" s="9" t="s">
        <v>202</v>
      </c>
      <c r="F34" s="8" t="s">
        <v>224</v>
      </c>
      <c r="G34" s="9" t="s">
        <v>129</v>
      </c>
      <c r="H34" s="24"/>
      <c r="I34" s="15">
        <v>0</v>
      </c>
      <c r="J34" s="8" t="s">
        <v>70</v>
      </c>
      <c r="K34" s="10"/>
      <c r="L34" s="22">
        <v>45642</v>
      </c>
      <c r="M34" s="22">
        <v>45646</v>
      </c>
      <c r="N34" s="84">
        <f t="shared" si="0"/>
        <v>4</v>
      </c>
      <c r="O34" s="10"/>
    </row>
    <row r="35" spans="1:15" ht="225" x14ac:dyDescent="0.25">
      <c r="A35" s="7" t="s">
        <v>108</v>
      </c>
      <c r="B35" s="8" t="s">
        <v>349</v>
      </c>
      <c r="C35" s="9" t="s">
        <v>43</v>
      </c>
      <c r="D35" s="9" t="s">
        <v>171</v>
      </c>
      <c r="E35" s="9" t="s">
        <v>182</v>
      </c>
      <c r="F35" s="8" t="s">
        <v>226</v>
      </c>
      <c r="G35" s="9" t="s">
        <v>129</v>
      </c>
      <c r="H35" s="24"/>
      <c r="I35" s="15">
        <v>0</v>
      </c>
      <c r="J35" s="8" t="s">
        <v>207</v>
      </c>
      <c r="K35" s="10"/>
      <c r="L35" s="22">
        <v>45647</v>
      </c>
      <c r="M35" s="22">
        <v>45654</v>
      </c>
      <c r="N35" s="84">
        <f t="shared" si="0"/>
        <v>7</v>
      </c>
      <c r="O35" s="10"/>
    </row>
    <row r="36" spans="1:15" ht="225" x14ac:dyDescent="0.25">
      <c r="A36" s="7" t="s">
        <v>109</v>
      </c>
      <c r="B36" s="8" t="s">
        <v>72</v>
      </c>
      <c r="C36" s="9" t="s">
        <v>13</v>
      </c>
      <c r="D36" s="9" t="s">
        <v>171</v>
      </c>
      <c r="E36" s="9" t="s">
        <v>186</v>
      </c>
      <c r="F36" s="8" t="s">
        <v>227</v>
      </c>
      <c r="G36" s="9" t="s">
        <v>129</v>
      </c>
      <c r="H36" s="24"/>
      <c r="I36" s="15">
        <v>0</v>
      </c>
      <c r="J36" s="8" t="s">
        <v>194</v>
      </c>
      <c r="K36" s="10"/>
      <c r="L36" s="22">
        <v>45655</v>
      </c>
      <c r="M36" s="22">
        <v>45703</v>
      </c>
      <c r="N36" s="84">
        <f t="shared" si="0"/>
        <v>48</v>
      </c>
      <c r="O36" s="10"/>
    </row>
    <row r="37" spans="1:15" ht="60" x14ac:dyDescent="0.25">
      <c r="A37" s="7" t="s">
        <v>110</v>
      </c>
      <c r="B37" s="8" t="s">
        <v>2</v>
      </c>
      <c r="C37" s="9" t="s">
        <v>13</v>
      </c>
      <c r="D37" s="9" t="s">
        <v>171</v>
      </c>
      <c r="E37" s="9" t="s">
        <v>186</v>
      </c>
      <c r="F37" s="8" t="s">
        <v>228</v>
      </c>
      <c r="G37" s="9" t="s">
        <v>129</v>
      </c>
      <c r="H37" s="24"/>
      <c r="I37" s="15">
        <v>0</v>
      </c>
      <c r="J37" s="8" t="s">
        <v>3</v>
      </c>
      <c r="K37" s="10"/>
      <c r="L37" s="22">
        <v>45704</v>
      </c>
      <c r="M37" s="22">
        <v>45709</v>
      </c>
      <c r="N37" s="84">
        <f t="shared" si="0"/>
        <v>5</v>
      </c>
      <c r="O37" s="10"/>
    </row>
    <row r="38" spans="1:15" ht="45" x14ac:dyDescent="0.25">
      <c r="A38" s="7" t="s">
        <v>111</v>
      </c>
      <c r="B38" s="8" t="s">
        <v>4</v>
      </c>
      <c r="C38" s="9" t="s">
        <v>13</v>
      </c>
      <c r="D38" s="9" t="s">
        <v>171</v>
      </c>
      <c r="E38" s="9" t="s">
        <v>186</v>
      </c>
      <c r="F38" s="8" t="s">
        <v>260</v>
      </c>
      <c r="G38" s="9" t="s">
        <v>129</v>
      </c>
      <c r="H38" s="24"/>
      <c r="I38" s="15">
        <v>0</v>
      </c>
      <c r="J38" s="8" t="s">
        <v>5</v>
      </c>
      <c r="K38" s="10"/>
      <c r="L38" s="22">
        <v>45710</v>
      </c>
      <c r="M38" s="22">
        <v>45716</v>
      </c>
      <c r="N38" s="84">
        <f t="shared" si="0"/>
        <v>6</v>
      </c>
      <c r="O38" s="10"/>
    </row>
    <row r="39" spans="1:15" ht="105" x14ac:dyDescent="0.25">
      <c r="A39" s="7" t="s">
        <v>274</v>
      </c>
      <c r="B39" s="8" t="s">
        <v>74</v>
      </c>
      <c r="C39" s="9" t="s">
        <v>13</v>
      </c>
      <c r="D39" s="9" t="s">
        <v>171</v>
      </c>
      <c r="E39" s="9" t="s">
        <v>186</v>
      </c>
      <c r="F39" s="8" t="s">
        <v>232</v>
      </c>
      <c r="G39" s="9" t="s">
        <v>129</v>
      </c>
      <c r="H39" s="24"/>
      <c r="I39" s="15">
        <v>0</v>
      </c>
      <c r="J39" s="8" t="s">
        <v>196</v>
      </c>
      <c r="K39" s="10"/>
      <c r="L39" s="22">
        <v>45717</v>
      </c>
      <c r="M39" s="22">
        <v>45726</v>
      </c>
      <c r="N39" s="84">
        <f t="shared" si="0"/>
        <v>9</v>
      </c>
      <c r="O39" s="10"/>
    </row>
    <row r="40" spans="1:15" ht="45" x14ac:dyDescent="0.25">
      <c r="A40" s="7" t="s">
        <v>275</v>
      </c>
      <c r="B40" s="8" t="s">
        <v>10</v>
      </c>
      <c r="C40" s="9" t="s">
        <v>13</v>
      </c>
      <c r="D40" s="9" t="s">
        <v>171</v>
      </c>
      <c r="E40" s="9" t="s">
        <v>186</v>
      </c>
      <c r="F40" s="8" t="s">
        <v>233</v>
      </c>
      <c r="G40" s="9" t="s">
        <v>129</v>
      </c>
      <c r="H40" s="24"/>
      <c r="I40" s="15">
        <v>0</v>
      </c>
      <c r="J40" s="8" t="s">
        <v>11</v>
      </c>
      <c r="K40" s="10"/>
      <c r="L40" s="22">
        <v>45727</v>
      </c>
      <c r="M40" s="22">
        <v>45737</v>
      </c>
      <c r="N40" s="84">
        <f t="shared" si="0"/>
        <v>10</v>
      </c>
      <c r="O40" s="10"/>
    </row>
    <row r="41" spans="1:15" ht="60" x14ac:dyDescent="0.25">
      <c r="A41" s="7" t="s">
        <v>276</v>
      </c>
      <c r="B41" s="8" t="s">
        <v>130</v>
      </c>
      <c r="C41" s="9" t="s">
        <v>13</v>
      </c>
      <c r="D41" s="9" t="s">
        <v>271</v>
      </c>
      <c r="E41" s="17" t="s">
        <v>186</v>
      </c>
      <c r="F41" s="16" t="s">
        <v>250</v>
      </c>
      <c r="G41" s="9" t="s">
        <v>129</v>
      </c>
      <c r="H41" s="24"/>
      <c r="I41" s="9"/>
      <c r="J41" s="11" t="s">
        <v>131</v>
      </c>
      <c r="K41" s="9" t="s">
        <v>126</v>
      </c>
      <c r="L41" s="22">
        <v>45738</v>
      </c>
      <c r="M41" s="22">
        <v>45743</v>
      </c>
      <c r="N41" s="84">
        <f t="shared" si="0"/>
        <v>5</v>
      </c>
      <c r="O41" s="12"/>
    </row>
    <row r="42" spans="1:15" ht="60" x14ac:dyDescent="0.25">
      <c r="A42" s="7" t="s">
        <v>277</v>
      </c>
      <c r="B42" s="8" t="s">
        <v>132</v>
      </c>
      <c r="C42" s="9" t="s">
        <v>13</v>
      </c>
      <c r="D42" s="9" t="s">
        <v>271</v>
      </c>
      <c r="E42" s="18" t="s">
        <v>263</v>
      </c>
      <c r="F42" s="16" t="s">
        <v>240</v>
      </c>
      <c r="G42" s="9" t="s">
        <v>129</v>
      </c>
      <c r="H42" s="24"/>
      <c r="I42" s="9"/>
      <c r="J42" s="11" t="s">
        <v>133</v>
      </c>
      <c r="K42" s="9" t="s">
        <v>126</v>
      </c>
      <c r="L42" s="22">
        <v>45744</v>
      </c>
      <c r="M42" s="22">
        <v>45753</v>
      </c>
      <c r="N42" s="84">
        <f t="shared" si="0"/>
        <v>9</v>
      </c>
      <c r="O42" s="12"/>
    </row>
    <row r="43" spans="1:15" ht="60" x14ac:dyDescent="0.25">
      <c r="A43" s="7" t="s">
        <v>278</v>
      </c>
      <c r="B43" s="5" t="s">
        <v>53</v>
      </c>
      <c r="C43" s="9" t="s">
        <v>42</v>
      </c>
      <c r="D43" s="9" t="s">
        <v>271</v>
      </c>
      <c r="E43" s="9" t="s">
        <v>183</v>
      </c>
      <c r="F43" s="8" t="s">
        <v>203</v>
      </c>
      <c r="G43" s="9" t="s">
        <v>129</v>
      </c>
      <c r="H43" s="24"/>
      <c r="I43" s="15">
        <v>0</v>
      </c>
      <c r="J43" s="5" t="s">
        <v>57</v>
      </c>
      <c r="K43" s="10"/>
      <c r="L43" s="22">
        <v>45754</v>
      </c>
      <c r="M43" s="22">
        <v>45761</v>
      </c>
      <c r="N43" s="84">
        <f t="shared" si="0"/>
        <v>7</v>
      </c>
      <c r="O43" s="10"/>
    </row>
    <row r="44" spans="1:15" x14ac:dyDescent="0.25">
      <c r="A44" s="7" t="s">
        <v>279</v>
      </c>
      <c r="B44" s="8" t="s">
        <v>46</v>
      </c>
      <c r="C44" s="9" t="s">
        <v>49</v>
      </c>
      <c r="D44" s="9" t="s">
        <v>271</v>
      </c>
      <c r="E44" s="9" t="s">
        <v>197</v>
      </c>
      <c r="F44" s="8" t="s">
        <v>252</v>
      </c>
      <c r="G44" s="9" t="s">
        <v>129</v>
      </c>
      <c r="H44" s="24"/>
      <c r="I44" s="15">
        <v>0</v>
      </c>
      <c r="J44" s="8"/>
      <c r="K44" s="10"/>
      <c r="L44" s="22">
        <v>45762</v>
      </c>
      <c r="M44" s="22">
        <v>45765</v>
      </c>
      <c r="N44" s="84">
        <f t="shared" si="0"/>
        <v>3</v>
      </c>
      <c r="O44" s="10"/>
    </row>
    <row r="45" spans="1:15" ht="30" x14ac:dyDescent="0.25">
      <c r="A45" s="7" t="s">
        <v>280</v>
      </c>
      <c r="B45" s="8" t="s">
        <v>40</v>
      </c>
      <c r="C45" s="9" t="s">
        <v>41</v>
      </c>
      <c r="D45" s="9" t="s">
        <v>271</v>
      </c>
      <c r="E45" s="9" t="s">
        <v>198</v>
      </c>
      <c r="F45" s="8" t="s">
        <v>256</v>
      </c>
      <c r="G45" s="9" t="s">
        <v>129</v>
      </c>
      <c r="H45" s="24"/>
      <c r="I45" s="15">
        <v>0</v>
      </c>
      <c r="J45" s="8"/>
      <c r="K45" s="10"/>
      <c r="L45" s="22">
        <v>45766</v>
      </c>
      <c r="M45" s="22">
        <v>45773</v>
      </c>
      <c r="N45" s="84">
        <f t="shared" si="0"/>
        <v>7</v>
      </c>
      <c r="O45" s="10"/>
    </row>
    <row r="46" spans="1:15" ht="75" x14ac:dyDescent="0.25">
      <c r="A46" s="7" t="s">
        <v>281</v>
      </c>
      <c r="B46" s="8" t="s">
        <v>64</v>
      </c>
      <c r="C46" s="9" t="s">
        <v>50</v>
      </c>
      <c r="D46" s="9" t="s">
        <v>271</v>
      </c>
      <c r="E46" s="9" t="s">
        <v>199</v>
      </c>
      <c r="F46" s="8" t="s">
        <v>215</v>
      </c>
      <c r="G46" s="9" t="s">
        <v>129</v>
      </c>
      <c r="H46" s="24"/>
      <c r="I46" s="15">
        <v>0</v>
      </c>
      <c r="J46" s="8" t="s">
        <v>204</v>
      </c>
      <c r="K46" s="10"/>
      <c r="L46" s="22">
        <v>45774</v>
      </c>
      <c r="M46" s="22">
        <v>45781</v>
      </c>
      <c r="N46" s="84">
        <f t="shared" si="0"/>
        <v>7</v>
      </c>
      <c r="O46" s="10"/>
    </row>
    <row r="47" spans="1:15" ht="90" x14ac:dyDescent="0.25">
      <c r="A47" s="7" t="s">
        <v>282</v>
      </c>
      <c r="B47" s="8" t="s">
        <v>65</v>
      </c>
      <c r="C47" s="9" t="s">
        <v>50</v>
      </c>
      <c r="D47" s="9" t="s">
        <v>271</v>
      </c>
      <c r="E47" s="9" t="s">
        <v>199</v>
      </c>
      <c r="F47" s="8" t="s">
        <v>216</v>
      </c>
      <c r="G47" s="9" t="s">
        <v>129</v>
      </c>
      <c r="H47" s="24"/>
      <c r="I47" s="15">
        <v>0</v>
      </c>
      <c r="J47" s="8" t="s">
        <v>205</v>
      </c>
      <c r="K47" s="10"/>
      <c r="L47" s="22">
        <v>45782</v>
      </c>
      <c r="M47" s="22">
        <v>45792</v>
      </c>
      <c r="N47" s="84">
        <f t="shared" si="0"/>
        <v>10</v>
      </c>
      <c r="O47" s="10"/>
    </row>
    <row r="48" spans="1:15" ht="60" x14ac:dyDescent="0.25">
      <c r="A48" s="7" t="s">
        <v>283</v>
      </c>
      <c r="B48" s="8" t="s">
        <v>14</v>
      </c>
      <c r="C48" s="9" t="s">
        <v>15</v>
      </c>
      <c r="D48" s="9" t="s">
        <v>271</v>
      </c>
      <c r="E48" s="9" t="s">
        <v>200</v>
      </c>
      <c r="F48" s="8" t="s">
        <v>258</v>
      </c>
      <c r="G48" s="9" t="s">
        <v>129</v>
      </c>
      <c r="H48" s="24"/>
      <c r="I48" s="15">
        <v>0</v>
      </c>
      <c r="J48" s="8" t="s">
        <v>16</v>
      </c>
      <c r="K48" s="10"/>
      <c r="L48" s="22">
        <v>45793</v>
      </c>
      <c r="M48" s="22">
        <v>45798</v>
      </c>
      <c r="N48" s="84">
        <f t="shared" si="0"/>
        <v>5</v>
      </c>
      <c r="O48" s="10"/>
    </row>
    <row r="49" spans="1:15" ht="60" x14ac:dyDescent="0.25">
      <c r="A49" s="7" t="s">
        <v>284</v>
      </c>
      <c r="B49" s="8" t="s">
        <v>17</v>
      </c>
      <c r="C49" s="9" t="s">
        <v>15</v>
      </c>
      <c r="D49" s="9" t="s">
        <v>271</v>
      </c>
      <c r="E49" s="9" t="s">
        <v>200</v>
      </c>
      <c r="F49" s="8" t="s">
        <v>217</v>
      </c>
      <c r="G49" s="9" t="s">
        <v>129</v>
      </c>
      <c r="H49" s="24"/>
      <c r="I49" s="15">
        <v>0</v>
      </c>
      <c r="J49" s="8" t="s">
        <v>18</v>
      </c>
      <c r="K49" s="10"/>
      <c r="L49" s="22">
        <v>45799</v>
      </c>
      <c r="M49" s="22">
        <v>45806</v>
      </c>
      <c r="N49" s="84">
        <f t="shared" si="0"/>
        <v>7</v>
      </c>
      <c r="O49" s="10"/>
    </row>
    <row r="50" spans="1:15" ht="60" x14ac:dyDescent="0.25">
      <c r="A50" s="7" t="s">
        <v>285</v>
      </c>
      <c r="B50" s="8" t="s">
        <v>21</v>
      </c>
      <c r="C50" s="9" t="s">
        <v>22</v>
      </c>
      <c r="D50" s="9" t="s">
        <v>271</v>
      </c>
      <c r="E50" s="9" t="s">
        <v>201</v>
      </c>
      <c r="F50" s="8" t="s">
        <v>220</v>
      </c>
      <c r="G50" s="9" t="s">
        <v>129</v>
      </c>
      <c r="H50" s="24"/>
      <c r="I50" s="15">
        <v>0</v>
      </c>
      <c r="J50" s="8" t="s">
        <v>23</v>
      </c>
      <c r="K50" s="10"/>
      <c r="L50" s="22">
        <v>45807</v>
      </c>
      <c r="M50" s="22">
        <v>45814</v>
      </c>
      <c r="N50" s="84">
        <f t="shared" si="0"/>
        <v>7</v>
      </c>
      <c r="O50" s="10"/>
    </row>
    <row r="51" spans="1:15" ht="75" x14ac:dyDescent="0.25">
      <c r="A51" s="7" t="s">
        <v>286</v>
      </c>
      <c r="B51" s="8" t="s">
        <v>26</v>
      </c>
      <c r="C51" s="9" t="s">
        <v>27</v>
      </c>
      <c r="D51" s="9" t="s">
        <v>271</v>
      </c>
      <c r="E51" s="9" t="s">
        <v>202</v>
      </c>
      <c r="F51" s="8" t="s">
        <v>221</v>
      </c>
      <c r="G51" s="9" t="s">
        <v>129</v>
      </c>
      <c r="H51" s="24"/>
      <c r="I51" s="15">
        <v>0</v>
      </c>
      <c r="J51" s="8" t="s">
        <v>68</v>
      </c>
      <c r="K51" s="10"/>
      <c r="L51" s="22">
        <v>45815</v>
      </c>
      <c r="M51" s="22">
        <v>45821</v>
      </c>
      <c r="N51" s="84">
        <f t="shared" si="0"/>
        <v>6</v>
      </c>
      <c r="O51" s="10"/>
    </row>
    <row r="52" spans="1:15" ht="60" x14ac:dyDescent="0.25">
      <c r="A52" s="7" t="s">
        <v>287</v>
      </c>
      <c r="B52" s="8" t="s">
        <v>29</v>
      </c>
      <c r="C52" s="9" t="s">
        <v>27</v>
      </c>
      <c r="D52" s="9" t="s">
        <v>271</v>
      </c>
      <c r="E52" s="9" t="s">
        <v>202</v>
      </c>
      <c r="F52" s="8" t="s">
        <v>222</v>
      </c>
      <c r="G52" s="9" t="s">
        <v>163</v>
      </c>
      <c r="H52" s="24"/>
      <c r="I52" s="15">
        <v>0.25</v>
      </c>
      <c r="J52" s="8" t="s">
        <v>206</v>
      </c>
      <c r="K52" s="10"/>
      <c r="L52" s="22">
        <v>45822</v>
      </c>
      <c r="M52" s="22">
        <v>45831</v>
      </c>
      <c r="N52" s="84">
        <f t="shared" si="0"/>
        <v>9</v>
      </c>
      <c r="O52" s="10"/>
    </row>
    <row r="53" spans="1:15" ht="60" x14ac:dyDescent="0.25">
      <c r="A53" s="7" t="s">
        <v>288</v>
      </c>
      <c r="B53" s="8" t="s">
        <v>30</v>
      </c>
      <c r="C53" s="9" t="s">
        <v>27</v>
      </c>
      <c r="D53" s="9" t="s">
        <v>271</v>
      </c>
      <c r="E53" s="9" t="s">
        <v>202</v>
      </c>
      <c r="F53" s="8" t="s">
        <v>223</v>
      </c>
      <c r="G53" s="9" t="s">
        <v>129</v>
      </c>
      <c r="H53" s="24"/>
      <c r="I53" s="15">
        <v>0</v>
      </c>
      <c r="J53" s="8" t="s">
        <v>147</v>
      </c>
      <c r="K53" s="10"/>
      <c r="L53" s="22">
        <v>45832</v>
      </c>
      <c r="M53" s="22">
        <v>45842</v>
      </c>
      <c r="N53" s="84">
        <f t="shared" si="0"/>
        <v>10</v>
      </c>
      <c r="O53" s="10"/>
    </row>
    <row r="54" spans="1:15" ht="60" x14ac:dyDescent="0.25">
      <c r="A54" s="7" t="s">
        <v>289</v>
      </c>
      <c r="B54" s="8" t="s">
        <v>44</v>
      </c>
      <c r="C54" s="9" t="s">
        <v>43</v>
      </c>
      <c r="D54" s="9" t="s">
        <v>271</v>
      </c>
      <c r="E54" s="9" t="s">
        <v>182</v>
      </c>
      <c r="F54" s="8" t="s">
        <v>225</v>
      </c>
      <c r="G54" s="9" t="s">
        <v>129</v>
      </c>
      <c r="H54" s="24"/>
      <c r="I54" s="15">
        <v>0</v>
      </c>
      <c r="J54" s="8" t="s">
        <v>45</v>
      </c>
      <c r="K54" s="10"/>
      <c r="L54" s="22">
        <v>45843</v>
      </c>
      <c r="M54" s="22">
        <v>45847</v>
      </c>
      <c r="N54" s="84">
        <f t="shared" si="0"/>
        <v>4</v>
      </c>
      <c r="O54" s="10"/>
    </row>
    <row r="55" spans="1:15" ht="75" x14ac:dyDescent="0.25">
      <c r="A55" s="7" t="s">
        <v>290</v>
      </c>
      <c r="B55" s="8" t="s">
        <v>6</v>
      </c>
      <c r="C55" s="9" t="s">
        <v>13</v>
      </c>
      <c r="D55" s="9" t="s">
        <v>271</v>
      </c>
      <c r="E55" s="9" t="s">
        <v>186</v>
      </c>
      <c r="F55" s="8" t="s">
        <v>229</v>
      </c>
      <c r="G55" s="9" t="s">
        <v>129</v>
      </c>
      <c r="H55" s="24"/>
      <c r="I55" s="15">
        <v>0</v>
      </c>
      <c r="J55" s="8" t="s">
        <v>7</v>
      </c>
      <c r="K55" s="10"/>
      <c r="L55" s="22">
        <v>45848</v>
      </c>
      <c r="M55" s="22">
        <v>45851</v>
      </c>
      <c r="N55" s="84">
        <f t="shared" si="0"/>
        <v>3</v>
      </c>
      <c r="O55" s="10"/>
    </row>
    <row r="56" spans="1:15" ht="90" x14ac:dyDescent="0.25">
      <c r="A56" s="7" t="s">
        <v>291</v>
      </c>
      <c r="B56" s="8" t="s">
        <v>8</v>
      </c>
      <c r="C56" s="9" t="s">
        <v>13</v>
      </c>
      <c r="D56" s="9" t="s">
        <v>271</v>
      </c>
      <c r="E56" s="9" t="s">
        <v>186</v>
      </c>
      <c r="F56" s="8" t="s">
        <v>231</v>
      </c>
      <c r="G56" s="9" t="s">
        <v>129</v>
      </c>
      <c r="H56" s="24"/>
      <c r="I56" s="15">
        <v>0</v>
      </c>
      <c r="J56" s="8" t="s">
        <v>9</v>
      </c>
      <c r="K56" s="10"/>
      <c r="L56" s="22">
        <v>45852</v>
      </c>
      <c r="M56" s="22">
        <v>45857</v>
      </c>
      <c r="N56" s="84">
        <f t="shared" si="0"/>
        <v>5</v>
      </c>
      <c r="O56" s="10"/>
    </row>
    <row r="57" spans="1:15" ht="60" x14ac:dyDescent="0.25">
      <c r="A57" s="7" t="s">
        <v>292</v>
      </c>
      <c r="B57" s="8" t="s">
        <v>73</v>
      </c>
      <c r="C57" s="9" t="s">
        <v>13</v>
      </c>
      <c r="D57" s="9" t="s">
        <v>271</v>
      </c>
      <c r="E57" s="9" t="s">
        <v>186</v>
      </c>
      <c r="F57" s="8" t="s">
        <v>230</v>
      </c>
      <c r="G57" s="9" t="s">
        <v>129</v>
      </c>
      <c r="H57" s="24"/>
      <c r="I57" s="15">
        <v>0</v>
      </c>
      <c r="J57" s="8" t="s">
        <v>195</v>
      </c>
      <c r="K57" s="10"/>
      <c r="L57" s="22">
        <v>45858</v>
      </c>
      <c r="M57" s="22">
        <v>45900</v>
      </c>
      <c r="N57" s="84">
        <f t="shared" si="0"/>
        <v>42</v>
      </c>
      <c r="O57" s="10"/>
    </row>
    <row r="58" spans="1:15" x14ac:dyDescent="0.25">
      <c r="A58" s="7" t="s">
        <v>293</v>
      </c>
      <c r="B58" s="8" t="s">
        <v>312</v>
      </c>
      <c r="C58" s="9" t="s">
        <v>313</v>
      </c>
      <c r="D58" s="9" t="s">
        <v>271</v>
      </c>
      <c r="E58" s="9" t="s">
        <v>314</v>
      </c>
      <c r="F58" s="8"/>
      <c r="G58" s="9" t="s">
        <v>129</v>
      </c>
      <c r="H58" s="24"/>
      <c r="I58" s="15"/>
      <c r="J58" s="8"/>
      <c r="K58" s="10"/>
      <c r="L58" s="22">
        <v>45901</v>
      </c>
      <c r="M58" s="22">
        <v>45915</v>
      </c>
      <c r="N58" s="84">
        <f t="shared" si="0"/>
        <v>14</v>
      </c>
      <c r="O58" s="10"/>
    </row>
    <row r="59" spans="1:15" x14ac:dyDescent="0.25">
      <c r="A59" s="7" t="s">
        <v>294</v>
      </c>
      <c r="B59" s="8" t="s">
        <v>315</v>
      </c>
      <c r="C59" s="9" t="s">
        <v>313</v>
      </c>
      <c r="D59" s="9" t="s">
        <v>271</v>
      </c>
      <c r="E59" s="9" t="s">
        <v>314</v>
      </c>
      <c r="F59" s="8"/>
      <c r="G59" s="9" t="s">
        <v>129</v>
      </c>
      <c r="H59" s="24"/>
      <c r="I59" s="15"/>
      <c r="J59" s="8"/>
      <c r="K59" s="10"/>
      <c r="L59" s="22">
        <v>45916</v>
      </c>
      <c r="M59" s="22">
        <v>45922</v>
      </c>
      <c r="N59" s="84">
        <f t="shared" si="0"/>
        <v>6</v>
      </c>
      <c r="O59" s="10"/>
    </row>
    <row r="60" spans="1:15" x14ac:dyDescent="0.25">
      <c r="A60" s="27" t="s">
        <v>295</v>
      </c>
      <c r="B60" s="36" t="s">
        <v>316</v>
      </c>
      <c r="C60" s="37" t="s">
        <v>13</v>
      </c>
      <c r="D60" s="37" t="s">
        <v>170</v>
      </c>
      <c r="E60" s="37" t="s">
        <v>186</v>
      </c>
      <c r="F60" s="28"/>
      <c r="G60" s="37" t="s">
        <v>124</v>
      </c>
      <c r="H60" s="31"/>
      <c r="I60" s="32">
        <v>1</v>
      </c>
      <c r="J60" s="28"/>
      <c r="K60" s="94"/>
      <c r="L60" s="33">
        <v>45398</v>
      </c>
      <c r="M60" s="33">
        <v>45402</v>
      </c>
      <c r="N60" s="86">
        <f t="shared" si="0"/>
        <v>4</v>
      </c>
      <c r="O60" s="34" t="s">
        <v>150</v>
      </c>
    </row>
    <row r="61" spans="1:15" x14ac:dyDescent="0.25">
      <c r="A61" s="7" t="s">
        <v>296</v>
      </c>
      <c r="B61" s="11" t="s">
        <v>317</v>
      </c>
      <c r="C61" s="9" t="s">
        <v>13</v>
      </c>
      <c r="D61" s="9" t="s">
        <v>170</v>
      </c>
      <c r="E61" s="9" t="s">
        <v>186</v>
      </c>
      <c r="F61" s="8"/>
      <c r="G61" s="9" t="s">
        <v>163</v>
      </c>
      <c r="H61" s="24"/>
      <c r="I61" s="15">
        <v>0.2</v>
      </c>
      <c r="J61" s="8"/>
      <c r="K61" s="10"/>
      <c r="L61" s="22">
        <v>45916</v>
      </c>
      <c r="M61" s="22">
        <v>45920</v>
      </c>
      <c r="N61" s="84">
        <f t="shared" si="0"/>
        <v>4</v>
      </c>
      <c r="O61" s="10"/>
    </row>
    <row r="62" spans="1:15" x14ac:dyDescent="0.25">
      <c r="A62" s="7" t="s">
        <v>297</v>
      </c>
      <c r="B62" s="11" t="s">
        <v>318</v>
      </c>
      <c r="C62" s="9" t="s">
        <v>13</v>
      </c>
      <c r="D62" s="9" t="s">
        <v>170</v>
      </c>
      <c r="E62" s="9" t="s">
        <v>186</v>
      </c>
      <c r="F62" s="8"/>
      <c r="G62" s="9" t="s">
        <v>129</v>
      </c>
      <c r="H62" s="24"/>
      <c r="I62" s="15"/>
      <c r="J62" s="8"/>
      <c r="K62" s="10"/>
      <c r="L62" s="22">
        <v>45920</v>
      </c>
      <c r="M62" s="22">
        <v>45925</v>
      </c>
      <c r="N62" s="84">
        <f t="shared" si="0"/>
        <v>5</v>
      </c>
      <c r="O62" s="10"/>
    </row>
    <row r="63" spans="1:15" ht="30" x14ac:dyDescent="0.25">
      <c r="A63" s="27" t="s">
        <v>298</v>
      </c>
      <c r="B63" s="36" t="s">
        <v>319</v>
      </c>
      <c r="C63" s="37" t="s">
        <v>43</v>
      </c>
      <c r="D63" s="37" t="s">
        <v>170</v>
      </c>
      <c r="E63" s="31" t="s">
        <v>182</v>
      </c>
      <c r="F63" s="94"/>
      <c r="G63" s="37" t="s">
        <v>124</v>
      </c>
      <c r="H63" s="31"/>
      <c r="I63" s="32">
        <v>1</v>
      </c>
      <c r="J63" s="28" t="s">
        <v>119</v>
      </c>
      <c r="K63" s="37" t="s">
        <v>126</v>
      </c>
      <c r="L63" s="33">
        <v>45292</v>
      </c>
      <c r="M63" s="33">
        <v>45301</v>
      </c>
      <c r="N63" s="86">
        <f t="shared" si="0"/>
        <v>9</v>
      </c>
      <c r="O63" s="34" t="s">
        <v>150</v>
      </c>
    </row>
    <row r="64" spans="1:15" ht="30" x14ac:dyDescent="0.25">
      <c r="A64" s="27" t="s">
        <v>299</v>
      </c>
      <c r="B64" s="28" t="s">
        <v>114</v>
      </c>
      <c r="C64" s="37" t="s">
        <v>43</v>
      </c>
      <c r="D64" s="37" t="s">
        <v>170</v>
      </c>
      <c r="E64" s="31" t="s">
        <v>182</v>
      </c>
      <c r="F64" s="94"/>
      <c r="G64" s="37" t="s">
        <v>124</v>
      </c>
      <c r="H64" s="31"/>
      <c r="I64" s="32">
        <v>1</v>
      </c>
      <c r="J64" s="28" t="s">
        <v>119</v>
      </c>
      <c r="K64" s="37" t="s">
        <v>126</v>
      </c>
      <c r="L64" s="33">
        <v>45301</v>
      </c>
      <c r="M64" s="33">
        <v>45306</v>
      </c>
      <c r="N64" s="86">
        <f t="shared" si="0"/>
        <v>5</v>
      </c>
      <c r="O64" s="34" t="s">
        <v>150</v>
      </c>
    </row>
    <row r="65" spans="1:15" ht="30" x14ac:dyDescent="0.25">
      <c r="A65" s="27" t="s">
        <v>300</v>
      </c>
      <c r="B65" s="28" t="s">
        <v>115</v>
      </c>
      <c r="C65" s="37" t="s">
        <v>43</v>
      </c>
      <c r="D65" s="37" t="s">
        <v>170</v>
      </c>
      <c r="E65" s="31" t="s">
        <v>182</v>
      </c>
      <c r="F65" s="94"/>
      <c r="G65" s="37" t="s">
        <v>124</v>
      </c>
      <c r="H65" s="31"/>
      <c r="I65" s="32">
        <v>1</v>
      </c>
      <c r="J65" s="36" t="s">
        <v>120</v>
      </c>
      <c r="K65" s="37" t="s">
        <v>126</v>
      </c>
      <c r="L65" s="33">
        <v>45214</v>
      </c>
      <c r="M65" s="33">
        <v>45219</v>
      </c>
      <c r="N65" s="86">
        <f t="shared" si="0"/>
        <v>5</v>
      </c>
      <c r="O65" s="34" t="s">
        <v>150</v>
      </c>
    </row>
    <row r="66" spans="1:15" x14ac:dyDescent="0.25">
      <c r="A66" s="27" t="s">
        <v>301</v>
      </c>
      <c r="B66" s="28" t="s">
        <v>116</v>
      </c>
      <c r="C66" s="37" t="s">
        <v>43</v>
      </c>
      <c r="D66" s="37" t="s">
        <v>170</v>
      </c>
      <c r="E66" s="31" t="s">
        <v>182</v>
      </c>
      <c r="F66" s="94" t="s">
        <v>169</v>
      </c>
      <c r="G66" s="37" t="s">
        <v>124</v>
      </c>
      <c r="H66" s="31"/>
      <c r="I66" s="32">
        <v>1</v>
      </c>
      <c r="J66" s="36" t="s">
        <v>121</v>
      </c>
      <c r="K66" s="37" t="s">
        <v>126</v>
      </c>
      <c r="L66" s="33">
        <v>45219</v>
      </c>
      <c r="M66" s="33">
        <v>45228</v>
      </c>
      <c r="N66" s="86">
        <f t="shared" si="0"/>
        <v>9</v>
      </c>
      <c r="O66" s="34" t="s">
        <v>150</v>
      </c>
    </row>
    <row r="67" spans="1:15" ht="30" x14ac:dyDescent="0.25">
      <c r="A67" s="27" t="s">
        <v>302</v>
      </c>
      <c r="B67" s="28" t="s">
        <v>117</v>
      </c>
      <c r="C67" s="37" t="s">
        <v>43</v>
      </c>
      <c r="D67" s="37" t="s">
        <v>170</v>
      </c>
      <c r="E67" s="31" t="s">
        <v>182</v>
      </c>
      <c r="F67" s="94"/>
      <c r="G67" s="37" t="s">
        <v>124</v>
      </c>
      <c r="H67" s="31"/>
      <c r="I67" s="32">
        <v>1</v>
      </c>
      <c r="J67" s="36" t="s">
        <v>122</v>
      </c>
      <c r="K67" s="37" t="s">
        <v>126</v>
      </c>
      <c r="L67" s="33">
        <v>45319</v>
      </c>
      <c r="M67" s="33">
        <v>45328</v>
      </c>
      <c r="N67" s="86">
        <f t="shared" ref="N67:N81" si="1">M67-L67</f>
        <v>9</v>
      </c>
      <c r="O67" s="34" t="s">
        <v>150</v>
      </c>
    </row>
    <row r="68" spans="1:15" x14ac:dyDescent="0.25">
      <c r="A68" s="27" t="s">
        <v>303</v>
      </c>
      <c r="B68" s="28" t="s">
        <v>175</v>
      </c>
      <c r="C68" s="37" t="s">
        <v>43</v>
      </c>
      <c r="D68" s="37" t="s">
        <v>170</v>
      </c>
      <c r="E68" s="31" t="s">
        <v>182</v>
      </c>
      <c r="F68" s="94"/>
      <c r="G68" s="37" t="s">
        <v>124</v>
      </c>
      <c r="H68" s="31"/>
      <c r="I68" s="32">
        <v>1</v>
      </c>
      <c r="J68" s="36" t="s">
        <v>176</v>
      </c>
      <c r="K68" s="37" t="s">
        <v>126</v>
      </c>
      <c r="L68" s="33">
        <v>45228</v>
      </c>
      <c r="M68" s="33">
        <v>45245</v>
      </c>
      <c r="N68" s="86">
        <f t="shared" si="1"/>
        <v>17</v>
      </c>
      <c r="O68" s="34" t="s">
        <v>150</v>
      </c>
    </row>
    <row r="69" spans="1:15" ht="30" x14ac:dyDescent="0.25">
      <c r="A69" s="27" t="s">
        <v>304</v>
      </c>
      <c r="B69" s="28" t="s">
        <v>118</v>
      </c>
      <c r="C69" s="37" t="s">
        <v>43</v>
      </c>
      <c r="D69" s="37" t="s">
        <v>170</v>
      </c>
      <c r="E69" s="31" t="s">
        <v>182</v>
      </c>
      <c r="F69" s="94"/>
      <c r="G69" s="37" t="s">
        <v>124</v>
      </c>
      <c r="H69" s="31"/>
      <c r="I69" s="32">
        <v>1</v>
      </c>
      <c r="J69" s="28" t="s">
        <v>177</v>
      </c>
      <c r="K69" s="37" t="s">
        <v>126</v>
      </c>
      <c r="L69" s="33">
        <v>45335</v>
      </c>
      <c r="M69" s="33">
        <v>45342</v>
      </c>
      <c r="N69" s="86">
        <f t="shared" si="1"/>
        <v>7</v>
      </c>
      <c r="O69" s="34" t="s">
        <v>150</v>
      </c>
    </row>
    <row r="70" spans="1:15" ht="30" x14ac:dyDescent="0.25">
      <c r="A70" s="27" t="s">
        <v>305</v>
      </c>
      <c r="B70" s="28" t="s">
        <v>144</v>
      </c>
      <c r="C70" s="37" t="s">
        <v>138</v>
      </c>
      <c r="D70" s="37" t="s">
        <v>170</v>
      </c>
      <c r="E70" s="31" t="s">
        <v>184</v>
      </c>
      <c r="F70" s="94"/>
      <c r="G70" s="37" t="s">
        <v>124</v>
      </c>
      <c r="H70" s="31"/>
      <c r="I70" s="32">
        <v>1</v>
      </c>
      <c r="J70" s="36" t="s">
        <v>145</v>
      </c>
      <c r="K70" s="37" t="s">
        <v>126</v>
      </c>
      <c r="L70" s="33">
        <v>45342</v>
      </c>
      <c r="M70" s="33">
        <v>45350</v>
      </c>
      <c r="N70" s="86">
        <f t="shared" si="1"/>
        <v>8</v>
      </c>
      <c r="O70" s="34" t="s">
        <v>150</v>
      </c>
    </row>
    <row r="71" spans="1:15" ht="30" x14ac:dyDescent="0.25">
      <c r="A71" s="27" t="s">
        <v>306</v>
      </c>
      <c r="B71" s="28" t="s">
        <v>139</v>
      </c>
      <c r="C71" s="37" t="s">
        <v>138</v>
      </c>
      <c r="D71" s="37" t="s">
        <v>170</v>
      </c>
      <c r="E71" s="31" t="s">
        <v>184</v>
      </c>
      <c r="F71" s="94"/>
      <c r="G71" s="37" t="s">
        <v>124</v>
      </c>
      <c r="H71" s="31"/>
      <c r="I71" s="32">
        <v>1</v>
      </c>
      <c r="J71" s="36" t="s">
        <v>146</v>
      </c>
      <c r="K71" s="37" t="s">
        <v>126</v>
      </c>
      <c r="L71" s="33">
        <v>45350</v>
      </c>
      <c r="M71" s="33">
        <v>45356</v>
      </c>
      <c r="N71" s="86">
        <f t="shared" si="1"/>
        <v>6</v>
      </c>
      <c r="O71" s="34" t="s">
        <v>150</v>
      </c>
    </row>
    <row r="72" spans="1:15" ht="30" x14ac:dyDescent="0.25">
      <c r="A72" s="27" t="s">
        <v>310</v>
      </c>
      <c r="B72" s="28" t="s">
        <v>151</v>
      </c>
      <c r="C72" s="37" t="s">
        <v>42</v>
      </c>
      <c r="D72" s="37" t="s">
        <v>170</v>
      </c>
      <c r="E72" s="31" t="s">
        <v>185</v>
      </c>
      <c r="F72" s="94"/>
      <c r="G72" s="37" t="s">
        <v>124</v>
      </c>
      <c r="H72" s="31"/>
      <c r="I72" s="32">
        <v>1</v>
      </c>
      <c r="J72" s="36" t="s">
        <v>152</v>
      </c>
      <c r="K72" s="37" t="s">
        <v>126</v>
      </c>
      <c r="L72" s="33">
        <v>45366</v>
      </c>
      <c r="M72" s="33">
        <v>45376</v>
      </c>
      <c r="N72" s="86">
        <f t="shared" si="1"/>
        <v>10</v>
      </c>
      <c r="O72" s="34" t="s">
        <v>150</v>
      </c>
    </row>
    <row r="73" spans="1:15" ht="30" x14ac:dyDescent="0.25">
      <c r="A73" s="27" t="s">
        <v>311</v>
      </c>
      <c r="B73" s="28" t="s">
        <v>112</v>
      </c>
      <c r="C73" s="37" t="s">
        <v>42</v>
      </c>
      <c r="D73" s="37" t="s">
        <v>170</v>
      </c>
      <c r="E73" s="31" t="s">
        <v>185</v>
      </c>
      <c r="F73" s="94"/>
      <c r="G73" s="37" t="s">
        <v>124</v>
      </c>
      <c r="H73" s="31"/>
      <c r="I73" s="32">
        <v>1</v>
      </c>
      <c r="J73" s="36" t="s">
        <v>153</v>
      </c>
      <c r="K73" s="37" t="s">
        <v>126</v>
      </c>
      <c r="L73" s="33">
        <v>45376</v>
      </c>
      <c r="M73" s="33">
        <v>45381</v>
      </c>
      <c r="N73" s="86">
        <f t="shared" si="1"/>
        <v>5</v>
      </c>
      <c r="O73" s="34" t="s">
        <v>150</v>
      </c>
    </row>
    <row r="74" spans="1:15" ht="30" x14ac:dyDescent="0.25">
      <c r="A74" s="27" t="s">
        <v>320</v>
      </c>
      <c r="B74" s="28" t="s">
        <v>113</v>
      </c>
      <c r="C74" s="37" t="s">
        <v>42</v>
      </c>
      <c r="D74" s="37" t="s">
        <v>170</v>
      </c>
      <c r="E74" s="31" t="s">
        <v>185</v>
      </c>
      <c r="F74" s="94"/>
      <c r="G74" s="37" t="s">
        <v>124</v>
      </c>
      <c r="H74" s="31"/>
      <c r="I74" s="32">
        <v>1</v>
      </c>
      <c r="J74" s="36" t="s">
        <v>154</v>
      </c>
      <c r="K74" s="37" t="s">
        <v>126</v>
      </c>
      <c r="L74" s="33">
        <v>45381</v>
      </c>
      <c r="M74" s="33">
        <v>45386</v>
      </c>
      <c r="N74" s="86">
        <f t="shared" si="1"/>
        <v>5</v>
      </c>
      <c r="O74" s="34" t="s">
        <v>150</v>
      </c>
    </row>
    <row r="75" spans="1:15" ht="60" x14ac:dyDescent="0.25">
      <c r="A75" s="27" t="s">
        <v>321</v>
      </c>
      <c r="B75" s="28" t="s">
        <v>28</v>
      </c>
      <c r="C75" s="37" t="s">
        <v>42</v>
      </c>
      <c r="D75" s="37" t="s">
        <v>170</v>
      </c>
      <c r="E75" s="39" t="s">
        <v>185</v>
      </c>
      <c r="F75" s="40" t="s">
        <v>234</v>
      </c>
      <c r="G75" s="37" t="s">
        <v>124</v>
      </c>
      <c r="H75" s="31"/>
      <c r="I75" s="32">
        <v>1</v>
      </c>
      <c r="J75" s="36" t="s">
        <v>69</v>
      </c>
      <c r="K75" s="37" t="s">
        <v>126</v>
      </c>
      <c r="L75" s="33">
        <v>45356</v>
      </c>
      <c r="M75" s="33">
        <v>45371</v>
      </c>
      <c r="N75" s="86">
        <f t="shared" si="1"/>
        <v>15</v>
      </c>
      <c r="O75" s="34" t="s">
        <v>150</v>
      </c>
    </row>
    <row r="76" spans="1:15" s="38" customFormat="1" ht="90" x14ac:dyDescent="0.25">
      <c r="A76" s="27" t="s">
        <v>322</v>
      </c>
      <c r="B76" s="28" t="s">
        <v>71</v>
      </c>
      <c r="C76" s="37" t="s">
        <v>13</v>
      </c>
      <c r="D76" s="37" t="s">
        <v>170</v>
      </c>
      <c r="E76" s="39" t="s">
        <v>186</v>
      </c>
      <c r="F76" s="40" t="s">
        <v>235</v>
      </c>
      <c r="G76" s="37" t="s">
        <v>124</v>
      </c>
      <c r="H76" s="41" t="s">
        <v>324</v>
      </c>
      <c r="I76" s="32">
        <v>1</v>
      </c>
      <c r="J76" s="28" t="s">
        <v>331</v>
      </c>
      <c r="K76" s="37" t="s">
        <v>126</v>
      </c>
      <c r="L76" s="33">
        <v>45383</v>
      </c>
      <c r="M76" s="33">
        <v>45403</v>
      </c>
      <c r="N76" s="86">
        <f t="shared" si="1"/>
        <v>20</v>
      </c>
      <c r="O76" s="34" t="s">
        <v>150</v>
      </c>
    </row>
    <row r="77" spans="1:15" ht="60" x14ac:dyDescent="0.25">
      <c r="A77" s="27" t="s">
        <v>325</v>
      </c>
      <c r="B77" s="28" t="s">
        <v>327</v>
      </c>
      <c r="C77" s="37" t="s">
        <v>313</v>
      </c>
      <c r="D77" s="37" t="s">
        <v>170</v>
      </c>
      <c r="E77" s="37" t="s">
        <v>314</v>
      </c>
      <c r="F77" s="40" t="s">
        <v>234</v>
      </c>
      <c r="G77" s="37" t="s">
        <v>124</v>
      </c>
      <c r="H77" s="31"/>
      <c r="I77" s="32">
        <v>1</v>
      </c>
      <c r="J77" s="36" t="s">
        <v>329</v>
      </c>
      <c r="K77" s="37" t="s">
        <v>126</v>
      </c>
      <c r="L77" s="33">
        <v>45311</v>
      </c>
      <c r="M77" s="33">
        <v>45325</v>
      </c>
      <c r="N77" s="86">
        <f t="shared" si="1"/>
        <v>14</v>
      </c>
      <c r="O77" s="34" t="s">
        <v>150</v>
      </c>
    </row>
    <row r="78" spans="1:15" ht="60" x14ac:dyDescent="0.25">
      <c r="A78" s="27" t="s">
        <v>326</v>
      </c>
      <c r="B78" s="28" t="s">
        <v>328</v>
      </c>
      <c r="C78" s="37" t="s">
        <v>313</v>
      </c>
      <c r="D78" s="37" t="s">
        <v>170</v>
      </c>
      <c r="E78" s="37" t="s">
        <v>314</v>
      </c>
      <c r="F78" s="40" t="s">
        <v>234</v>
      </c>
      <c r="G78" s="37" t="s">
        <v>124</v>
      </c>
      <c r="H78" s="31"/>
      <c r="I78" s="32">
        <v>1</v>
      </c>
      <c r="J78" s="36" t="s">
        <v>330</v>
      </c>
      <c r="K78" s="37" t="s">
        <v>126</v>
      </c>
      <c r="L78" s="33">
        <v>45325</v>
      </c>
      <c r="M78" s="33">
        <v>45332</v>
      </c>
      <c r="N78" s="86">
        <f t="shared" si="1"/>
        <v>7</v>
      </c>
      <c r="O78" s="34" t="s">
        <v>150</v>
      </c>
    </row>
    <row r="79" spans="1:15" ht="105" x14ac:dyDescent="0.25">
      <c r="A79" s="27" t="s">
        <v>350</v>
      </c>
      <c r="B79" s="28" t="s">
        <v>351</v>
      </c>
      <c r="C79" s="37" t="s">
        <v>41</v>
      </c>
      <c r="D79" s="37" t="s">
        <v>170</v>
      </c>
      <c r="E79" s="37" t="s">
        <v>198</v>
      </c>
      <c r="F79" s="28" t="s">
        <v>352</v>
      </c>
      <c r="G79" s="37" t="s">
        <v>124</v>
      </c>
      <c r="H79" s="31"/>
      <c r="I79" s="32">
        <v>1</v>
      </c>
      <c r="J79" s="28" t="s">
        <v>352</v>
      </c>
      <c r="K79" s="37" t="s">
        <v>126</v>
      </c>
      <c r="L79" s="33">
        <v>45424</v>
      </c>
      <c r="M79" s="33">
        <v>45427</v>
      </c>
      <c r="N79" s="86">
        <f t="shared" si="1"/>
        <v>3</v>
      </c>
      <c r="O79" s="34" t="s">
        <v>150</v>
      </c>
    </row>
    <row r="80" spans="1:15" ht="30" x14ac:dyDescent="0.25">
      <c r="A80" s="27">
        <v>79</v>
      </c>
      <c r="B80" s="28" t="s">
        <v>359</v>
      </c>
      <c r="C80" s="37" t="s">
        <v>22</v>
      </c>
      <c r="D80" s="37" t="s">
        <v>170</v>
      </c>
      <c r="E80" s="37" t="s">
        <v>353</v>
      </c>
      <c r="F80" s="28" t="s">
        <v>354</v>
      </c>
      <c r="G80" s="37" t="s">
        <v>124</v>
      </c>
      <c r="H80" s="31"/>
      <c r="I80" s="32">
        <v>1</v>
      </c>
      <c r="J80" s="28"/>
      <c r="K80" s="37" t="s">
        <v>126</v>
      </c>
      <c r="L80" s="33">
        <v>45428</v>
      </c>
      <c r="M80" s="33">
        <v>45430</v>
      </c>
      <c r="N80" s="86">
        <f t="shared" si="1"/>
        <v>2</v>
      </c>
      <c r="O80" s="34"/>
    </row>
    <row r="81" spans="1:15" ht="45" x14ac:dyDescent="0.25">
      <c r="A81" s="27">
        <v>80</v>
      </c>
      <c r="B81" s="28" t="s">
        <v>355</v>
      </c>
      <c r="C81" s="37" t="s">
        <v>357</v>
      </c>
      <c r="D81" s="37" t="s">
        <v>170</v>
      </c>
      <c r="E81" s="37" t="s">
        <v>356</v>
      </c>
      <c r="F81" s="28" t="s">
        <v>358</v>
      </c>
      <c r="G81" s="37" t="s">
        <v>124</v>
      </c>
      <c r="H81" s="31"/>
      <c r="I81" s="32">
        <v>1</v>
      </c>
      <c r="J81" s="28"/>
      <c r="K81" s="37" t="s">
        <v>126</v>
      </c>
      <c r="L81" s="33">
        <v>45443</v>
      </c>
      <c r="M81" s="33">
        <v>45445</v>
      </c>
      <c r="N81" s="86">
        <f t="shared" si="1"/>
        <v>2</v>
      </c>
      <c r="O81" s="34"/>
    </row>
  </sheetData>
  <autoFilter ref="A1:O81" xr:uid="{0B3558C2-C03C-48DC-87F6-74674DF66FA4}"/>
  <sortState xmlns:xlrd2="http://schemas.microsoft.com/office/spreadsheetml/2017/richdata2" ref="A2:O76">
    <sortCondition ref="D1:D76"/>
  </sortState>
  <phoneticPr fontId="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944B7-175D-4A9B-B27F-99791CF4093F}">
  <dimension ref="A3:E19"/>
  <sheetViews>
    <sheetView workbookViewId="0">
      <selection activeCell="I18" sqref="I18"/>
    </sheetView>
  </sheetViews>
  <sheetFormatPr defaultRowHeight="15" x14ac:dyDescent="0.25"/>
  <cols>
    <col min="1" max="1" width="11.28515625" bestFit="1" customWidth="1"/>
    <col min="2" max="3" width="23" bestFit="1" customWidth="1"/>
    <col min="4" max="4" width="14.140625" bestFit="1" customWidth="1"/>
    <col min="5" max="5" width="23" bestFit="1" customWidth="1"/>
  </cols>
  <sheetData>
    <row r="3" spans="1:5" x14ac:dyDescent="0.25">
      <c r="A3" s="19" t="s">
        <v>164</v>
      </c>
      <c r="B3" t="s">
        <v>273</v>
      </c>
      <c r="D3" s="19" t="s">
        <v>12</v>
      </c>
      <c r="E3" t="s">
        <v>273</v>
      </c>
    </row>
    <row r="4" spans="1:5" x14ac:dyDescent="0.25">
      <c r="A4" t="s">
        <v>170</v>
      </c>
      <c r="B4">
        <v>21</v>
      </c>
      <c r="D4" t="s">
        <v>189</v>
      </c>
      <c r="E4">
        <v>1</v>
      </c>
    </row>
    <row r="5" spans="1:5" x14ac:dyDescent="0.25">
      <c r="A5" t="s">
        <v>271</v>
      </c>
      <c r="B5">
        <v>19</v>
      </c>
      <c r="D5" t="s">
        <v>42</v>
      </c>
      <c r="E5">
        <v>5</v>
      </c>
    </row>
    <row r="6" spans="1:5" x14ac:dyDescent="0.25">
      <c r="A6" t="s">
        <v>171</v>
      </c>
      <c r="B6">
        <v>30</v>
      </c>
      <c r="D6" t="s">
        <v>43</v>
      </c>
      <c r="E6">
        <v>10</v>
      </c>
    </row>
    <row r="7" spans="1:5" x14ac:dyDescent="0.25">
      <c r="A7" t="s">
        <v>272</v>
      </c>
      <c r="B7">
        <v>70</v>
      </c>
      <c r="D7" t="s">
        <v>49</v>
      </c>
      <c r="E7">
        <v>5</v>
      </c>
    </row>
    <row r="8" spans="1:5" x14ac:dyDescent="0.25">
      <c r="D8" t="s">
        <v>15</v>
      </c>
      <c r="E8">
        <v>4</v>
      </c>
    </row>
    <row r="9" spans="1:5" x14ac:dyDescent="0.25">
      <c r="D9" t="s">
        <v>50</v>
      </c>
      <c r="E9">
        <v>3</v>
      </c>
    </row>
    <row r="10" spans="1:5" x14ac:dyDescent="0.25">
      <c r="D10" t="s">
        <v>138</v>
      </c>
      <c r="E10">
        <v>3</v>
      </c>
    </row>
    <row r="11" spans="1:5" x14ac:dyDescent="0.25">
      <c r="D11" t="s">
        <v>35</v>
      </c>
      <c r="E11">
        <v>5</v>
      </c>
    </row>
    <row r="12" spans="1:5" x14ac:dyDescent="0.25">
      <c r="D12" t="s">
        <v>157</v>
      </c>
      <c r="E12">
        <v>1</v>
      </c>
    </row>
    <row r="13" spans="1:5" x14ac:dyDescent="0.25">
      <c r="D13" t="s">
        <v>13</v>
      </c>
      <c r="E13">
        <v>17</v>
      </c>
    </row>
    <row r="14" spans="1:5" x14ac:dyDescent="0.25">
      <c r="D14" t="s">
        <v>22</v>
      </c>
      <c r="E14">
        <v>2</v>
      </c>
    </row>
    <row r="15" spans="1:5" x14ac:dyDescent="0.25">
      <c r="D15" t="s">
        <v>41</v>
      </c>
      <c r="E15">
        <v>7</v>
      </c>
    </row>
    <row r="16" spans="1:5" x14ac:dyDescent="0.25">
      <c r="D16" t="s">
        <v>27</v>
      </c>
      <c r="E16">
        <v>4</v>
      </c>
    </row>
    <row r="17" spans="4:5" x14ac:dyDescent="0.25">
      <c r="D17" t="s">
        <v>309</v>
      </c>
      <c r="E17">
        <v>1</v>
      </c>
    </row>
    <row r="18" spans="4:5" x14ac:dyDescent="0.25">
      <c r="D18" t="s">
        <v>313</v>
      </c>
      <c r="E18">
        <v>2</v>
      </c>
    </row>
    <row r="19" spans="4:5" x14ac:dyDescent="0.25">
      <c r="D19" t="s">
        <v>272</v>
      </c>
      <c r="E19">
        <v>70</v>
      </c>
    </row>
  </sheetData>
  <pageMargins left="0.7" right="0.7" top="0.75" bottom="0.75" header="0.3" footer="0.3"/>
  <drawing r:id="rId3"/>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Summary OA</vt:lpstr>
      <vt:lpstr>GanttChart</vt:lpstr>
      <vt:lpstr>OA List</vt:lpstr>
      <vt:lpstr>Summary</vt:lpstr>
      <vt:lpstr>GanttChart!Print_Area</vt:lpstr>
      <vt:lpstr>GanttChart!Print_Titles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Taufiq Anwar Hemel</dc:creator>
  <cp:lastModifiedBy>pc</cp:lastModifiedBy>
  <dcterms:created xsi:type="dcterms:W3CDTF">2024-02-04T10:48:42Z</dcterms:created>
  <dcterms:modified xsi:type="dcterms:W3CDTF">2024-07-01T08:51:54Z</dcterms:modified>
</cp:coreProperties>
</file>